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16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.1" sheetId="15" r:id="rId15"/>
    <sheet name="4.2" sheetId="16" r:id="rId16"/>
    <sheet name="4.3" sheetId="17" r:id="rId17"/>
    <sheet name="4.5" sheetId="18" r:id="rId18"/>
  </sheets>
  <externalReferences>
    <externalReference r:id="rId21"/>
  </externalReferences>
  <definedNames>
    <definedName name="_xlnm.Print_Area" localSheetId="2">'1.3'!$A$1:$F$17</definedName>
    <definedName name="_xlnm.Print_Area" localSheetId="3">'1.4'!$A$1:$F$16</definedName>
    <definedName name="_xlnm.Print_Area" localSheetId="4">'2.1'!$A$1:$E$27</definedName>
    <definedName name="_xlnm.Print_Area" localSheetId="5">'2.2'!$A$1:$T$6</definedName>
    <definedName name="_xlnm.Print_Area" localSheetId="8">'3.1 по ц. п. 35 кВ и выше'!$A$1:$J$8</definedName>
    <definedName name="_xlnm.Print_Area" localSheetId="9">'3.1 по ц. п. ниже 35 кВ'!$A$1:$H$446</definedName>
    <definedName name="_xlnm.Print_Area" localSheetId="13">'3.5'!$A$1:$K$21</definedName>
    <definedName name="_xlnm.Print_Area" localSheetId="17">'4.5'!$A$1:$AA$6</definedName>
  </definedNames>
  <calcPr fullCalcOnLoad="1"/>
</workbook>
</file>

<file path=xl/sharedStrings.xml><?xml version="1.0" encoding="utf-8"?>
<sst xmlns="http://schemas.openxmlformats.org/spreadsheetml/2006/main" count="1473" uniqueCount="570">
  <si>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</si>
  <si>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</si>
  <si>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</si>
  <si>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</si>
  <si>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</si>
  <si>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</si>
  <si>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</si>
  <si>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</si>
  <si>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</si>
  <si>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</si>
  <si>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</si>
  <si>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</si>
  <si>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</si>
  <si>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</si>
  <si>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</si>
  <si>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</si>
  <si>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</si>
  <si>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</si>
  <si>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</si>
  <si>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</si>
  <si>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</si>
  <si>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</si>
  <si>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</si>
  <si>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</si>
  <si>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</si>
  <si>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</si>
  <si>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</si>
  <si>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</si>
  <si>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</si>
  <si>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</si>
  <si>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</si>
  <si>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</si>
  <si>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</si>
  <si>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</si>
  <si>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</si>
  <si>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</si>
  <si>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</si>
  <si>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</si>
  <si>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</si>
  <si>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</si>
  <si>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</si>
  <si>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</si>
  <si>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</si>
  <si>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</si>
  <si>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</si>
  <si>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</si>
  <si>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</si>
  <si>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</si>
  <si>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</si>
  <si>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</si>
  <si>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</si>
  <si>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</si>
  <si>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</si>
  <si>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</si>
  <si>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</si>
  <si>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</si>
  <si>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</si>
  <si>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</si>
  <si>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</si>
  <si>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</si>
  <si>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</si>
  <si>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</si>
  <si>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</si>
  <si>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</si>
  <si>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</si>
  <si>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</si>
  <si>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</si>
  <si>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</si>
  <si>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</si>
  <si>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</si>
  <si>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</si>
  <si>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</si>
  <si>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</si>
  <si>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</si>
  <si>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</si>
  <si>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</si>
  <si>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</si>
  <si>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</si>
  <si>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</si>
  <si>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</si>
  <si>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</si>
  <si>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</si>
  <si>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</si>
  <si>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</si>
  <si>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</si>
  <si>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</si>
  <si>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</si>
  <si>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</si>
  <si>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</si>
  <si>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</si>
  <si>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</si>
  <si>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</si>
  <si>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</si>
  <si>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</si>
  <si>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</si>
  <si>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</si>
  <si>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</si>
  <si>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</si>
  <si>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</si>
  <si>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</si>
  <si>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</si>
  <si>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</si>
  <si>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</si>
  <si>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</si>
  <si>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</si>
  <si>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</si>
  <si>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</si>
  <si>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</si>
  <si>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</si>
  <si>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</si>
  <si>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</si>
  <si>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</si>
  <si>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</si>
  <si>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</si>
  <si>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ТП-1</t>
  </si>
  <si>
    <t>ТП-4</t>
  </si>
  <si>
    <t>ТП-5</t>
  </si>
  <si>
    <t>ТП-7</t>
  </si>
  <si>
    <t>ТП-8</t>
  </si>
  <si>
    <t>ТП-9</t>
  </si>
  <si>
    <t>ТП-11</t>
  </si>
  <si>
    <t>ТП-12</t>
  </si>
  <si>
    <t>ТП-13</t>
  </si>
  <si>
    <t>ТП-14</t>
  </si>
  <si>
    <t>ТП-15</t>
  </si>
  <si>
    <t>ТП-16</t>
  </si>
  <si>
    <t>ТП-17</t>
  </si>
  <si>
    <t>ТП-20</t>
  </si>
  <si>
    <t>ТП-21</t>
  </si>
  <si>
    <t>ТП-22</t>
  </si>
  <si>
    <t>ТП-23</t>
  </si>
  <si>
    <t>ТП-24</t>
  </si>
  <si>
    <t>ТП-28</t>
  </si>
  <si>
    <t>ТП-30</t>
  </si>
  <si>
    <t>ТП-31</t>
  </si>
  <si>
    <t>ТП-32</t>
  </si>
  <si>
    <t>ТП-33</t>
  </si>
  <si>
    <t>ТП-34</t>
  </si>
  <si>
    <t>ТП-35</t>
  </si>
  <si>
    <t>ТП-37</t>
  </si>
  <si>
    <t>ТП-50</t>
  </si>
  <si>
    <t>ТП-55</t>
  </si>
  <si>
    <t>ТП-3</t>
  </si>
  <si>
    <t>ТП-10</t>
  </si>
  <si>
    <t>ТП-18</t>
  </si>
  <si>
    <t>Итого: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</si>
  <si>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</si>
  <si>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</si>
  <si>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</si>
  <si>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</si>
  <si>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</si>
  <si>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</si>
  <si>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</si>
  <si>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</si>
  <si>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</si>
  <si>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</si>
  <si>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</si>
  <si>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ТП-45</t>
  </si>
  <si>
    <t>ТП-46</t>
  </si>
  <si>
    <t>ТП-47</t>
  </si>
  <si>
    <t>ТП-48</t>
  </si>
  <si>
    <t>ТП-49</t>
  </si>
  <si>
    <t>ТП-51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</si>
  <si>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</si>
  <si>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</si>
  <si>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</si>
  <si>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</si>
  <si>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</si>
  <si>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</si>
  <si>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</si>
  <si>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</si>
  <si>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</si>
  <si>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</si>
  <si>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</si>
  <si>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</si>
  <si>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</si>
  <si>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</si>
  <si>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</si>
  <si>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</si>
  <si>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</si>
  <si>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</si>
  <si>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</si>
  <si>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</si>
  <si>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</si>
  <si>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</si>
  <si>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</si>
  <si>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</si>
  <si>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</si>
  <si>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</si>
  <si>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</si>
  <si>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</si>
  <si>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</si>
  <si>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</si>
  <si>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</si>
  <si>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</si>
  <si>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</si>
  <si>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</si>
  <si>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</si>
  <si>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</si>
  <si>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</si>
  <si>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</si>
  <si>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ТП-203</t>
  </si>
  <si>
    <t>ТП-204</t>
  </si>
  <si>
    <t>ТП-205</t>
  </si>
  <si>
    <t>ТП-206</t>
  </si>
  <si>
    <t>ТП-207</t>
  </si>
  <si>
    <t>ТП-208</t>
  </si>
  <si>
    <t>ТП-302</t>
  </si>
  <si>
    <t>ТП-433</t>
  </si>
  <si>
    <t>ТП-434</t>
  </si>
  <si>
    <t>ТП-435</t>
  </si>
  <si>
    <t>ТП-450</t>
  </si>
  <si>
    <t>ТП-451</t>
  </si>
  <si>
    <t>ТП-452</t>
  </si>
  <si>
    <t>ТП-453</t>
  </si>
  <si>
    <t>ТП-456</t>
  </si>
  <si>
    <t>РП-5</t>
  </si>
  <si>
    <t>ТП-41</t>
  </si>
  <si>
    <t>ТП-44</t>
  </si>
  <si>
    <t>ТП-102</t>
  </si>
  <si>
    <t>ТП-105</t>
  </si>
  <si>
    <t>ТП-106</t>
  </si>
  <si>
    <t>ТП-113</t>
  </si>
  <si>
    <t>ТП-115</t>
  </si>
  <si>
    <t>ТП-301</t>
  </si>
  <si>
    <t>ТП-326</t>
  </si>
  <si>
    <t>ТП-335</t>
  </si>
  <si>
    <t>ТП-337</t>
  </si>
  <si>
    <t>ТП-342</t>
  </si>
  <si>
    <t>ТП-344</t>
  </si>
  <si>
    <t>ТП-349</t>
  </si>
  <si>
    <t>ТП-350</t>
  </si>
  <si>
    <t>ТП-351</t>
  </si>
  <si>
    <t>ТП-358</t>
  </si>
  <si>
    <t>ТП-359</t>
  </si>
  <si>
    <t>ТП-362</t>
  </si>
  <si>
    <t>ТП-239</t>
  </si>
  <si>
    <t>ТП-132</t>
  </si>
  <si>
    <t>ТП-134</t>
  </si>
  <si>
    <t>ТП-136</t>
  </si>
  <si>
    <t>ТП-137</t>
  </si>
  <si>
    <t>ТП-78</t>
  </si>
  <si>
    <t>ТП-79</t>
  </si>
  <si>
    <t>ТП-88</t>
  </si>
  <si>
    <t>ТП-140</t>
  </si>
  <si>
    <t>ТП-174</t>
  </si>
  <si>
    <t>ТП-178</t>
  </si>
  <si>
    <t>ТП-175</t>
  </si>
  <si>
    <t>ТП-158</t>
  </si>
  <si>
    <t>ТП-90</t>
  </si>
  <si>
    <t>ТП-107</t>
  </si>
  <si>
    <t>ТП-110</t>
  </si>
  <si>
    <t>ТП-117</t>
  </si>
  <si>
    <t>ТП-118</t>
  </si>
  <si>
    <t>ТП-119</t>
  </si>
  <si>
    <t>ТП-122</t>
  </si>
  <si>
    <t>ТП-131</t>
  </si>
  <si>
    <t>ТП-114</t>
  </si>
  <si>
    <t>ТП-84</t>
  </si>
  <si>
    <t>ТП-111</t>
  </si>
  <si>
    <t>ТП-112</t>
  </si>
  <si>
    <t>ТП-123</t>
  </si>
  <si>
    <t>ТП-124</t>
  </si>
  <si>
    <t>ТП-126</t>
  </si>
  <si>
    <t>ТП-125</t>
  </si>
  <si>
    <t>ТП-129</t>
  </si>
  <si>
    <t>ТП-141</t>
  </si>
  <si>
    <t>ТП-87</t>
  </si>
  <si>
    <t>ТП-146</t>
  </si>
  <si>
    <t>ТП-108</t>
  </si>
  <si>
    <t>ТП-127</t>
  </si>
  <si>
    <t>ТП-209</t>
  </si>
  <si>
    <t>ТП-220</t>
  </si>
  <si>
    <t>РП-4</t>
  </si>
  <si>
    <t>РП-6</t>
  </si>
  <si>
    <t>ТП-98</t>
  </si>
  <si>
    <t>ТП-99</t>
  </si>
  <si>
    <t>ТП-139</t>
  </si>
  <si>
    <t>ТП-142</t>
  </si>
  <si>
    <t>ТП-157</t>
  </si>
  <si>
    <t>ТП-161</t>
  </si>
  <si>
    <t>ТП-165</t>
  </si>
  <si>
    <t>ТП-166</t>
  </si>
  <si>
    <t>ТП-167</t>
  </si>
  <si>
    <t>ТП-181</t>
  </si>
  <si>
    <t>ТП-183</t>
  </si>
  <si>
    <t>№ ТП (РП)</t>
  </si>
  <si>
    <t>Адрес ТП (РП)</t>
  </si>
  <si>
    <t>Соответ. мощность в кВт</t>
  </si>
  <si>
    <t>Рmax тр-ра 35/6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</si>
  <si>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</si>
  <si>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</si>
  <si>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</si>
  <si>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</si>
  <si>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-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</si>
  <si>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</si>
  <si>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</si>
  <si>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</si>
  <si>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</si>
  <si>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</si>
  <si>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</si>
  <si>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</si>
  <si>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</si>
  <si>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</si>
  <si>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</si>
  <si>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</si>
  <si>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</si>
  <si>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</si>
  <si>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</si>
  <si>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</si>
  <si>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</si>
  <si>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</si>
  <si>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</si>
  <si>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</si>
  <si>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</si>
  <si>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</si>
  <si>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</si>
  <si>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</si>
  <si>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</si>
  <si>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</si>
  <si>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</si>
  <si>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</si>
  <si>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</si>
  <si>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</si>
  <si>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</si>
  <si>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</si>
  <si>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</si>
  <si>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</si>
  <si>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</si>
  <si>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</si>
  <si>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</si>
  <si>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</si>
  <si>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</si>
  <si>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</si>
  <si>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</si>
  <si>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</si>
  <si>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</si>
  <si>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</si>
  <si>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</si>
  <si>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</si>
  <si>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</si>
  <si>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</si>
  <si>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</si>
  <si>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</si>
  <si>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</si>
  <si>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</si>
  <si>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</si>
  <si>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</si>
  <si>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</si>
  <si>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</si>
  <si>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</si>
  <si>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</si>
  <si>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</si>
  <si>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</si>
  <si>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</si>
  <si>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</si>
  <si>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</si>
  <si>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</si>
  <si>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</si>
  <si>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</si>
  <si>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</si>
  <si>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</si>
  <si>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</si>
  <si>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Горнозаводск</t>
  </si>
  <si>
    <t>Гремячинск</t>
  </si>
  <si>
    <t>Губаха</t>
  </si>
  <si>
    <t>Кизел</t>
  </si>
  <si>
    <t>Лысьва</t>
  </si>
  <si>
    <t>Очер</t>
  </si>
  <si>
    <t>Суксун</t>
  </si>
  <si>
    <t>Чайковский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</si>
  <si>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</si>
  <si>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</si>
  <si>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</si>
  <si>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</si>
  <si>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</si>
  <si>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</si>
  <si>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</si>
  <si>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</si>
  <si>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</si>
  <si>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</si>
  <si>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</si>
  <si>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</si>
  <si>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</si>
  <si>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</si>
  <si>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</si>
  <si>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</si>
  <si>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</si>
  <si>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t>ТП-245</t>
  </si>
  <si>
    <t>ТП-179</t>
  </si>
  <si>
    <t>ТП-130</t>
  </si>
  <si>
    <t>ТП-138</t>
  </si>
  <si>
    <t>ТП-180</t>
  </si>
  <si>
    <t>ТП-135</t>
  </si>
  <si>
    <t>ТП-173</t>
  </si>
  <si>
    <t>ТП-144</t>
  </si>
  <si>
    <t>ТП-128</t>
  </si>
  <si>
    <t>ТП-143</t>
  </si>
  <si>
    <t>ТП-171</t>
  </si>
  <si>
    <t>ТП-218</t>
  </si>
  <si>
    <t>ТП-225</t>
  </si>
  <si>
    <t>ТП-231</t>
  </si>
  <si>
    <t>ТП-255</t>
  </si>
  <si>
    <t>ТП-339</t>
  </si>
  <si>
    <t>ТП-379</t>
  </si>
  <si>
    <t>ТП-210</t>
  </si>
  <si>
    <t>ТП-214</t>
  </si>
  <si>
    <t>ООО "ОРЭС-Березники"</t>
  </si>
  <si>
    <t>(3424) 256134, 263865, 263590, 263192, 265421, 265824</t>
  </si>
  <si>
    <t>г. Березники, ул. Пятилеткий,13а</t>
  </si>
  <si>
    <t>(2434) 263590, 263865, 255393</t>
  </si>
  <si>
    <t>Проверка расчетного пункта учета.Измерение параметров электрической энергии. Перепрограммирование электросчетчиков. Оформление документов в соответствии с ПП861.</t>
  </si>
  <si>
    <t>Мощность тр-ра 110/6 кВ, кВА</t>
  </si>
  <si>
    <t>ПС "Верх-Усолка "
110/6 кВ</t>
  </si>
  <si>
    <t>Соликамский район, водозабор "Усолка"</t>
  </si>
  <si>
    <t>Диспетчерское наименование ПС</t>
  </si>
  <si>
    <t>Классы напряжения, кВ</t>
  </si>
  <si>
    <t>Трансформаторы ПС*</t>
  </si>
  <si>
    <t>наименование</t>
  </si>
  <si>
    <t>установленная мощность, МВА</t>
  </si>
  <si>
    <t>ПС"Бустер"</t>
  </si>
  <si>
    <t>РП-1А</t>
  </si>
  <si>
    <t>6/0,4</t>
  </si>
  <si>
    <t>Т1</t>
  </si>
  <si>
    <t>Т2</t>
  </si>
  <si>
    <t>РП-7</t>
  </si>
  <si>
    <t>РП-9</t>
  </si>
  <si>
    <t>РП-10</t>
  </si>
  <si>
    <t>6/0,23</t>
  </si>
  <si>
    <t>РП-13</t>
  </si>
  <si>
    <t>РП-14</t>
  </si>
  <si>
    <t>10/0,4</t>
  </si>
  <si>
    <t>РП-21</t>
  </si>
  <si>
    <t>ТП-54</t>
  </si>
  <si>
    <t>ТП-80а</t>
  </si>
  <si>
    <t>ТП-116</t>
  </si>
  <si>
    <t>ТП-133а</t>
  </si>
  <si>
    <t>ТП-145</t>
  </si>
  <si>
    <t>ТП-153</t>
  </si>
  <si>
    <t>ТП-154</t>
  </si>
  <si>
    <t>ТП-156</t>
  </si>
  <si>
    <t>ТП-160</t>
  </si>
  <si>
    <t>ТП-162</t>
  </si>
  <si>
    <t>ТП-163</t>
  </si>
  <si>
    <t>ТП-164</t>
  </si>
  <si>
    <t>ТП-168</t>
  </si>
  <si>
    <t>ТП-169</t>
  </si>
  <si>
    <t>ТП-170</t>
  </si>
  <si>
    <t>ТП-172</t>
  </si>
  <si>
    <t>ТП-176</t>
  </si>
  <si>
    <t>ТП-177</t>
  </si>
  <si>
    <t>ТП-182</t>
  </si>
  <si>
    <t>ТП-184</t>
  </si>
  <si>
    <t>ТП-185</t>
  </si>
  <si>
    <t>ТП-186</t>
  </si>
  <si>
    <t>ТП-187</t>
  </si>
  <si>
    <t>ТП-188</t>
  </si>
  <si>
    <t>ТП-189</t>
  </si>
  <si>
    <t>ТП-190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</si>
  <si>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</si>
  <si>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</si>
  <si>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</si>
  <si>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</si>
  <si>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</si>
  <si>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</si>
  <si>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</si>
  <si>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</si>
  <si>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</si>
  <si>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ТП-211</t>
  </si>
  <si>
    <t>ТП-212</t>
  </si>
  <si>
    <t>ТП-213</t>
  </si>
  <si>
    <t>ТП-214а</t>
  </si>
  <si>
    <t>ТП-215</t>
  </si>
  <si>
    <t>ТП-216</t>
  </si>
  <si>
    <t>ТП-217</t>
  </si>
  <si>
    <t>ТП-219</t>
  </si>
  <si>
    <t>ТП-222</t>
  </si>
  <si>
    <t>ТП-223</t>
  </si>
  <si>
    <t>ТП-224</t>
  </si>
  <si>
    <t>ТП-226</t>
  </si>
  <si>
    <t>ТП-227</t>
  </si>
  <si>
    <t>ТП-228</t>
  </si>
  <si>
    <t>ТП-229</t>
  </si>
  <si>
    <t>ТП-230</t>
  </si>
  <si>
    <t>ТП-232</t>
  </si>
  <si>
    <t>ТП-233</t>
  </si>
  <si>
    <t>ТП-234</t>
  </si>
  <si>
    <t>ТП-236</t>
  </si>
  <si>
    <t>ТП-237</t>
  </si>
  <si>
    <t>ТП-240</t>
  </si>
  <si>
    <t>ТП-247</t>
  </si>
  <si>
    <t>ТП-249</t>
  </si>
  <si>
    <t>ТП-250</t>
  </si>
  <si>
    <t>ТП-251</t>
  </si>
  <si>
    <t>ТП-252</t>
  </si>
  <si>
    <t>ТП-253</t>
  </si>
  <si>
    <t>ТП-254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</si>
  <si>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</si>
  <si>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</si>
  <si>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</si>
  <si>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</si>
  <si>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</si>
  <si>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</si>
  <si>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</si>
  <si>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</si>
  <si>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</si>
  <si>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</si>
  <si>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ТП-266</t>
  </si>
  <si>
    <t>ТП-269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</si>
  <si>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</si>
  <si>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</si>
  <si>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</si>
  <si>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</si>
  <si>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</si>
  <si>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</si>
  <si>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</si>
  <si>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</si>
  <si>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</si>
  <si>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</si>
  <si>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</si>
  <si>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</si>
  <si>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</si>
  <si>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</si>
  <si>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</si>
  <si>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</si>
  <si>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</si>
  <si>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</si>
  <si>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ТП-325</t>
  </si>
  <si>
    <t>ТП-327</t>
  </si>
  <si>
    <t>ТП-328</t>
  </si>
  <si>
    <t>ТП-331</t>
  </si>
  <si>
    <t>ТП-334</t>
  </si>
  <si>
    <t>ТП-336</t>
  </si>
  <si>
    <t>ТП-341</t>
  </si>
  <si>
    <t>ТП-343</t>
  </si>
  <si>
    <t>ТП-357</t>
  </si>
  <si>
    <t>ТП-360</t>
  </si>
  <si>
    <t>ТП-361</t>
  </si>
  <si>
    <t>ТП-363</t>
  </si>
  <si>
    <t>ТП-364</t>
  </si>
  <si>
    <t>ТП-365</t>
  </si>
  <si>
    <t>ТП-366</t>
  </si>
  <si>
    <t>ТП-367</t>
  </si>
  <si>
    <t>ТП-368</t>
  </si>
  <si>
    <t>ТП-455</t>
  </si>
  <si>
    <t>ТП-457</t>
  </si>
  <si>
    <t>ТП-459</t>
  </si>
  <si>
    <t>ВЛ-110</t>
  </si>
  <si>
    <t>Величина свободной для технологического присоединения потребителей трансформаторной мощности ПС с учётом присоединённых потребителей, закл. договоров и поданных заявок,по центрам питания выше 35 кВ  МВт</t>
  </si>
  <si>
    <t>Величина свободной для технологического присоединения потребителей трансформаторной мощности с учётом присоединённых потребителей, закл. договоров и поданных заявок, по центрам питания ниже 35 кВ (ТП, РП), питающихся от ПС, МВт</t>
  </si>
  <si>
    <t>РП"Раздели-тельный"</t>
  </si>
  <si>
    <t>6/04</t>
  </si>
  <si>
    <t>2019 год</t>
  </si>
  <si>
    <t>ПС "Верх-Усолка "</t>
  </si>
  <si>
    <t>110/6</t>
  </si>
  <si>
    <t>ТП-382</t>
  </si>
  <si>
    <t>ТП-383</t>
  </si>
  <si>
    <t>ТП-384</t>
  </si>
  <si>
    <t>ТП-385</t>
  </si>
  <si>
    <t>ТП-386</t>
  </si>
  <si>
    <t>ТП-387</t>
  </si>
  <si>
    <t>ТП-388</t>
  </si>
  <si>
    <t>Все остальное рассчитывается
по постановлению РСТ ПК от 29 декабря 2020 г. №171-тп.</t>
  </si>
  <si>
    <t>2020 год</t>
  </si>
  <si>
    <t>ТП-348</t>
  </si>
  <si>
    <t>ТП-370</t>
  </si>
  <si>
    <t>ТП-371</t>
  </si>
  <si>
    <t>ТП-372</t>
  </si>
  <si>
    <t>ТП-373</t>
  </si>
  <si>
    <t>ТП-374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</si>
</sst>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0.00000"/>
    <numFmt numFmtId="178" formatCode="[$-FC19]d\ mmmm\ yyyy\ &quot;г.&quot;"/>
    <numFmt numFmtId="179" formatCode="###,###,###,##0"/>
    <numFmt numFmtId="180" formatCode="0.0000000"/>
    <numFmt numFmtId="181" formatCode="0.0000000000"/>
    <numFmt numFmtId="182" formatCode="0.000000000"/>
    <numFmt numFmtId="183" formatCode="0.0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73" fontId="60" fillId="0" borderId="11" xfId="0" applyNumberFormat="1" applyFont="1" applyBorder="1" applyAlignment="1">
      <alignment horizontal="center" vertical="center" wrapText="1"/>
    </xf>
    <xf numFmtId="173" fontId="60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0" fillId="0" borderId="0" xfId="0" applyFont="1" applyBorder="1" applyAlignment="1">
      <alignment vertical="center" wrapText="1"/>
    </xf>
    <xf numFmtId="0" fontId="5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5" fillId="0" borderId="0" xfId="54" applyAlignment="1">
      <alignment horizontal="center" vertical="center"/>
      <protection/>
    </xf>
    <xf numFmtId="0" fontId="5" fillId="0" borderId="0" xfId="54" applyAlignment="1">
      <alignment vertical="center"/>
      <protection/>
    </xf>
    <xf numFmtId="0" fontId="5" fillId="0" borderId="0" xfId="54" applyFill="1" applyAlignment="1">
      <alignment vertical="center"/>
      <protection/>
    </xf>
    <xf numFmtId="0" fontId="62" fillId="0" borderId="0" xfId="0" applyFont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9" fontId="62" fillId="0" borderId="20" xfId="0" applyNumberFormat="1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62" fillId="0" borderId="16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 textRotation="90" wrapText="1"/>
    </xf>
    <xf numFmtId="0" fontId="62" fillId="0" borderId="24" xfId="0" applyFont="1" applyBorder="1" applyAlignment="1">
      <alignment horizontal="center" vertical="center" textRotation="90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9" fontId="62" fillId="0" borderId="20" xfId="0" applyNumberFormat="1" applyFont="1" applyBorder="1" applyAlignment="1">
      <alignment horizontal="center" vertical="center"/>
    </xf>
    <xf numFmtId="0" fontId="62" fillId="0" borderId="27" xfId="0" applyFont="1" applyBorder="1" applyAlignment="1">
      <alignment vertical="center"/>
    </xf>
    <xf numFmtId="9" fontId="62" fillId="0" borderId="27" xfId="0" applyNumberFormat="1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29" xfId="0" applyFont="1" applyBorder="1" applyAlignment="1">
      <alignment horizontal="center" vertical="center"/>
    </xf>
    <xf numFmtId="9" fontId="62" fillId="0" borderId="30" xfId="0" applyNumberFormat="1" applyFont="1" applyBorder="1" applyAlignment="1">
      <alignment horizontal="center" vertical="center"/>
    </xf>
    <xf numFmtId="9" fontId="62" fillId="0" borderId="3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vertical="center"/>
    </xf>
    <xf numFmtId="10" fontId="37" fillId="0" borderId="16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12" fillId="0" borderId="34" xfId="54" applyFont="1" applyBorder="1" applyAlignment="1">
      <alignment horizontal="center" vertical="center" wrapText="1"/>
      <protection/>
    </xf>
    <xf numFmtId="0" fontId="12" fillId="0" borderId="35" xfId="54" applyFont="1" applyBorder="1" applyAlignment="1">
      <alignment horizontal="center" vertical="center" wrapText="1"/>
      <protection/>
    </xf>
    <xf numFmtId="0" fontId="12" fillId="33" borderId="35" xfId="54" applyFont="1" applyFill="1" applyBorder="1" applyAlignment="1">
      <alignment horizontal="center" vertical="center" wrapText="1"/>
      <protection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62" fillId="0" borderId="16" xfId="0" applyFont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10" fontId="37" fillId="0" borderId="16" xfId="0" applyNumberFormat="1" applyFont="1" applyBorder="1" applyAlignment="1">
      <alignment vertical="center"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vertical="center" wrapText="1"/>
      <protection/>
    </xf>
    <xf numFmtId="4" fontId="12" fillId="0" borderId="16" xfId="54" applyNumberFormat="1" applyFont="1" applyBorder="1" applyAlignment="1">
      <alignment horizontal="right" vertical="center"/>
      <protection/>
    </xf>
    <xf numFmtId="4" fontId="12" fillId="33" borderId="16" xfId="54" applyNumberFormat="1" applyFont="1" applyFill="1" applyBorder="1" applyAlignment="1">
      <alignment vertical="center"/>
      <protection/>
    </xf>
    <xf numFmtId="4" fontId="12" fillId="0" borderId="16" xfId="54" applyNumberFormat="1" applyFont="1" applyFill="1" applyBorder="1" applyAlignment="1">
      <alignment vertical="center"/>
      <protection/>
    </xf>
    <xf numFmtId="0" fontId="12" fillId="0" borderId="16" xfId="54" applyFont="1" applyBorder="1" applyAlignment="1">
      <alignment horizontal="center" vertical="center"/>
      <protection/>
    </xf>
    <xf numFmtId="0" fontId="12" fillId="0" borderId="16" xfId="54" applyFont="1" applyBorder="1" applyAlignment="1">
      <alignment vertical="center"/>
      <protection/>
    </xf>
    <xf numFmtId="4" fontId="13" fillId="0" borderId="16" xfId="54" applyNumberFormat="1" applyFont="1" applyBorder="1" applyAlignment="1">
      <alignment vertical="center"/>
      <protection/>
    </xf>
    <xf numFmtId="4" fontId="13" fillId="0" borderId="16" xfId="54" applyNumberFormat="1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0" fontId="0" fillId="0" borderId="16" xfId="0" applyBorder="1" applyAlignment="1">
      <alignment/>
    </xf>
    <xf numFmtId="3" fontId="63" fillId="0" borderId="11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/>
    </xf>
    <xf numFmtId="3" fontId="63" fillId="34" borderId="14" xfId="0" applyNumberFormat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3" fontId="63" fillId="0" borderId="32" xfId="0" applyNumberFormat="1" applyFont="1" applyBorder="1" applyAlignment="1">
      <alignment horizontal="right" vertical="center"/>
    </xf>
    <xf numFmtId="0" fontId="63" fillId="0" borderId="36" xfId="0" applyFont="1" applyBorder="1" applyAlignment="1">
      <alignment horizontal="center" vertical="center" wrapText="1"/>
    </xf>
    <xf numFmtId="1" fontId="63" fillId="0" borderId="37" xfId="0" applyNumberFormat="1" applyFont="1" applyBorder="1" applyAlignment="1">
      <alignment/>
    </xf>
    <xf numFmtId="1" fontId="63" fillId="0" borderId="14" xfId="0" applyNumberFormat="1" applyFont="1" applyBorder="1" applyAlignment="1">
      <alignment/>
    </xf>
    <xf numFmtId="1" fontId="63" fillId="0" borderId="15" xfId="0" applyNumberFormat="1" applyFont="1" applyBorder="1" applyAlignment="1">
      <alignment/>
    </xf>
    <xf numFmtId="1" fontId="63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176" fontId="0" fillId="35" borderId="16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10" fontId="0" fillId="35" borderId="16" xfId="0" applyNumberFormat="1" applyFill="1" applyBorder="1" applyAlignment="1">
      <alignment horizontal="center" vertical="center"/>
    </xf>
    <xf numFmtId="1" fontId="37" fillId="0" borderId="16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" fontId="60" fillId="0" borderId="11" xfId="0" applyNumberFormat="1" applyFont="1" applyBorder="1" applyAlignment="1">
      <alignment horizontal="center" vertical="center" wrapText="1"/>
    </xf>
    <xf numFmtId="175" fontId="65" fillId="0" borderId="16" xfId="0" applyNumberFormat="1" applyFont="1" applyFill="1" applyBorder="1" applyAlignment="1">
      <alignment horizontal="center" vertical="center"/>
    </xf>
    <xf numFmtId="175" fontId="64" fillId="0" borderId="11" xfId="0" applyNumberFormat="1" applyFont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 vertical="center" wrapText="1"/>
    </xf>
    <xf numFmtId="175" fontId="0" fillId="0" borderId="11" xfId="0" applyNumberFormat="1" applyBorder="1" applyAlignment="1">
      <alignment horizontal="center" vertical="center" wrapText="1"/>
    </xf>
    <xf numFmtId="175" fontId="0" fillId="0" borderId="11" xfId="0" applyNumberForma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3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0" fontId="5" fillId="36" borderId="0" xfId="53" applyFont="1" applyFill="1" applyAlignment="1">
      <alignment vertical="center"/>
      <protection/>
    </xf>
    <xf numFmtId="0" fontId="14" fillId="36" borderId="16" xfId="0" applyFont="1" applyFill="1" applyBorder="1" applyAlignment="1">
      <alignment horizontal="center" vertical="center" wrapText="1"/>
    </xf>
    <xf numFmtId="2" fontId="14" fillId="36" borderId="16" xfId="0" applyNumberFormat="1" applyFont="1" applyFill="1" applyBorder="1" applyAlignment="1">
      <alignment horizontal="center" vertical="center" wrapText="1"/>
    </xf>
    <xf numFmtId="1" fontId="14" fillId="36" borderId="16" xfId="0" applyNumberFormat="1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wrapText="1"/>
    </xf>
    <xf numFmtId="0" fontId="14" fillId="36" borderId="38" xfId="0" applyFont="1" applyFill="1" applyBorder="1" applyAlignment="1">
      <alignment horizontal="center" vertical="center" wrapText="1"/>
    </xf>
    <xf numFmtId="0" fontId="37" fillId="0" borderId="16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16" xfId="0" applyFont="1" applyBorder="1" applyAlignment="1">
      <alignment vertical="center" wrapText="1"/>
    </xf>
    <xf numFmtId="0" fontId="62" fillId="0" borderId="16" xfId="0" applyFont="1" applyBorder="1" applyAlignment="1">
      <alignment vertical="center"/>
    </xf>
    <xf numFmtId="9" fontId="5" fillId="0" borderId="16" xfId="0" applyNumberFormat="1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wrapText="1"/>
    </xf>
    <xf numFmtId="49" fontId="14" fillId="36" borderId="40" xfId="0" applyNumberFormat="1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49" fontId="14" fillId="36" borderId="16" xfId="0" applyNumberFormat="1" applyFont="1" applyFill="1" applyBorder="1" applyAlignment="1">
      <alignment horizontal="center" vertical="center" wrapText="1"/>
    </xf>
    <xf numFmtId="2" fontId="14" fillId="36" borderId="16" xfId="0" applyNumberFormat="1" applyFont="1" applyFill="1" applyBorder="1" applyAlignment="1">
      <alignment horizontal="center" vertical="center" wrapText="1"/>
    </xf>
    <xf numFmtId="0" fontId="14" fillId="36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35" borderId="16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64" fillId="37" borderId="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" fillId="0" borderId="0" xfId="54" applyFont="1" applyAlignment="1">
      <alignment horizontal="center" vertical="center" wrapText="1"/>
      <protection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wrapText="1"/>
    </xf>
    <xf numFmtId="0" fontId="14" fillId="36" borderId="44" xfId="0" applyFont="1" applyFill="1" applyBorder="1" applyAlignment="1">
      <alignment horizontal="center" wrapText="1"/>
    </xf>
    <xf numFmtId="49" fontId="14" fillId="36" borderId="40" xfId="0" applyNumberFormat="1" applyFont="1" applyFill="1" applyBorder="1" applyAlignment="1">
      <alignment horizontal="center" vertical="center" wrapText="1"/>
    </xf>
    <xf numFmtId="49" fontId="14" fillId="36" borderId="44" xfId="0" applyNumberFormat="1" applyFont="1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16" fillId="36" borderId="44" xfId="0" applyFont="1" applyFill="1" applyBorder="1" applyAlignment="1">
      <alignment horizontal="center" wrapText="1"/>
    </xf>
    <xf numFmtId="0" fontId="15" fillId="36" borderId="40" xfId="0" applyFont="1" applyFill="1" applyBorder="1" applyAlignment="1">
      <alignment horizontal="center" wrapText="1"/>
    </xf>
    <xf numFmtId="0" fontId="15" fillId="36" borderId="44" xfId="0" applyFont="1" applyFill="1" applyBorder="1" applyAlignment="1">
      <alignment horizontal="center" wrapText="1"/>
    </xf>
    <xf numFmtId="0" fontId="14" fillId="36" borderId="16" xfId="0" applyFont="1" applyFill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14" fillId="36" borderId="40" xfId="55" applyFont="1" applyFill="1" applyBorder="1" applyAlignment="1">
      <alignment horizontal="center" vertical="center" wrapText="1"/>
      <protection/>
    </xf>
    <xf numFmtId="0" fontId="14" fillId="36" borderId="44" xfId="55" applyFont="1" applyFill="1" applyBorder="1" applyAlignment="1">
      <alignment horizontal="center" vertical="center" wrapText="1"/>
      <protection/>
    </xf>
    <xf numFmtId="49" fontId="14" fillId="36" borderId="16" xfId="0" applyNumberFormat="1" applyFont="1" applyFill="1" applyBorder="1" applyAlignment="1">
      <alignment horizontal="center" vertical="center" wrapText="1"/>
    </xf>
    <xf numFmtId="2" fontId="14" fillId="36" borderId="16" xfId="0" applyNumberFormat="1" applyFont="1" applyFill="1" applyBorder="1" applyAlignment="1">
      <alignment horizontal="center" vertical="center" wrapText="1"/>
    </xf>
    <xf numFmtId="0" fontId="14" fillId="36" borderId="16" xfId="0" applyNumberFormat="1" applyFont="1" applyFill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6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14" fontId="5" fillId="0" borderId="5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7" fillId="36" borderId="44" xfId="0" applyFont="1" applyFill="1" applyBorder="1" applyAlignment="1">
      <alignment horizontal="center" vertical="center" wrapText="1"/>
    </xf>
    <xf numFmtId="0" fontId="67" fillId="36" borderId="40" xfId="0" applyFont="1" applyFill="1" applyBorder="1" applyAlignment="1">
      <alignment horizontal="center" vertical="center" wrapText="1"/>
    </xf>
    <xf numFmtId="0" fontId="67" fillId="36" borderId="38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2.1"/>
      <sheetName val="2.2"/>
      <sheetName val="2.3"/>
      <sheetName val="2.4"/>
      <sheetName val="3.1 по ц. п. 35 кВ и выше"/>
      <sheetName val="3.1 по ц. п. ниже 35 кВ"/>
      <sheetName val="3.2"/>
      <sheetName val="3.3"/>
      <sheetName val="3.4"/>
      <sheetName val="3.5"/>
      <sheetName val="4.1"/>
      <sheetName val="4.2"/>
      <sheetName val="4.3"/>
      <sheetName val="4.5"/>
    </sheetNames>
    <sheetDataSet>
      <sheetData sheetId="1">
        <row r="4">
          <cell r="B4">
            <v>75876</v>
          </cell>
          <cell r="C4">
            <v>75465</v>
          </cell>
        </row>
        <row r="5">
          <cell r="B5">
            <v>70928</v>
          </cell>
          <cell r="C5">
            <v>70646</v>
          </cell>
        </row>
        <row r="6">
          <cell r="B6">
            <v>3779</v>
          </cell>
          <cell r="C6">
            <v>3648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160" zoomScaleSheetLayoutView="160" zoomScalePageLayoutView="0" workbookViewId="0" topLeftCell="A1">
      <selection activeCell="E5" sqref="E5"/>
    </sheetView>
  </sheetViews>
  <sheetFormatPr defaultColWidth="9.140625" defaultRowHeight="15"/>
  <cols>
    <col min="5" max="5" width="9.57421875" style="0" bestFit="1" customWidth="1"/>
    <col min="6" max="6" width="9.28125" style="0" bestFit="1" customWidth="1"/>
    <col min="7" max="7" width="9.57421875" style="0" bestFit="1" customWidth="1"/>
    <col min="8" max="10" width="9.28125" style="0" bestFit="1" customWidth="1"/>
    <col min="11" max="11" width="9.57421875" style="0" bestFit="1" customWidth="1"/>
  </cols>
  <sheetData>
    <row r="1" spans="1:11" ht="73.5" customHeight="1">
      <c r="A1" s="180" t="s">
        <v>344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5.75" thickBot="1"/>
    <row r="3" spans="1:11" ht="90.75" thickBot="1">
      <c r="A3" s="71" t="s">
        <v>332</v>
      </c>
      <c r="B3" s="72" t="s">
        <v>333</v>
      </c>
      <c r="C3" s="72" t="s">
        <v>334</v>
      </c>
      <c r="D3" s="72" t="s">
        <v>335</v>
      </c>
      <c r="E3" s="119" t="s">
        <v>336</v>
      </c>
      <c r="F3" s="119" t="s">
        <v>337</v>
      </c>
      <c r="G3" s="119" t="s">
        <v>338</v>
      </c>
      <c r="H3" s="73" t="s">
        <v>339</v>
      </c>
      <c r="I3" s="73" t="s">
        <v>340</v>
      </c>
      <c r="J3" s="73" t="s">
        <v>341</v>
      </c>
      <c r="K3" s="73" t="s">
        <v>342</v>
      </c>
    </row>
    <row r="4" spans="1:11" ht="15.75" thickBot="1">
      <c r="A4" s="141">
        <v>2021</v>
      </c>
      <c r="B4" s="114">
        <f>C4+D4</f>
        <v>72873</v>
      </c>
      <c r="C4" s="114">
        <v>1945</v>
      </c>
      <c r="D4" s="118">
        <f>G4</f>
        <v>70928</v>
      </c>
      <c r="E4" s="120">
        <f>'[1]1.2'!B4</f>
        <v>75876</v>
      </c>
      <c r="F4" s="121">
        <f>'[1]1.2'!B6</f>
        <v>3779</v>
      </c>
      <c r="G4" s="122">
        <f>'[1]1.2'!B5</f>
        <v>70928</v>
      </c>
      <c r="H4" s="123">
        <v>6</v>
      </c>
      <c r="I4" s="123">
        <v>0</v>
      </c>
      <c r="J4" s="123">
        <f>1537-108</f>
        <v>1429</v>
      </c>
      <c r="K4" s="123">
        <f>E4-H4-J4</f>
        <v>74441</v>
      </c>
    </row>
    <row r="5" spans="1:11" ht="15.75" thickBot="1">
      <c r="A5" s="141">
        <v>2020</v>
      </c>
      <c r="B5" s="114">
        <f>C5+D5</f>
        <v>72505</v>
      </c>
      <c r="C5" s="114">
        <v>2129</v>
      </c>
      <c r="D5" s="118">
        <v>70376</v>
      </c>
      <c r="E5" s="120">
        <f>'[1]1.2'!C4</f>
        <v>75465</v>
      </c>
      <c r="F5" s="121">
        <f>'[1]1.2'!C6</f>
        <v>3648</v>
      </c>
      <c r="G5" s="122">
        <f>'[1]1.2'!C5</f>
        <v>70646</v>
      </c>
      <c r="H5" s="123">
        <v>8</v>
      </c>
      <c r="I5" s="123">
        <v>0</v>
      </c>
      <c r="J5" s="123">
        <v>1493</v>
      </c>
      <c r="K5" s="123">
        <f>E5-H5-J5</f>
        <v>73964</v>
      </c>
    </row>
    <row r="6" spans="1:11" ht="15.75" thickBot="1">
      <c r="A6" s="74" t="s">
        <v>343</v>
      </c>
      <c r="B6" s="75"/>
      <c r="C6" s="75"/>
      <c r="D6" s="75"/>
      <c r="E6" s="116">
        <f>B4-B5</f>
        <v>368</v>
      </c>
      <c r="F6" s="116">
        <f>C4-C5</f>
        <v>-184</v>
      </c>
      <c r="G6" s="116">
        <f>D4-D5</f>
        <v>552</v>
      </c>
      <c r="H6" s="116">
        <f>H4-H5</f>
        <v>-2</v>
      </c>
      <c r="I6" s="116">
        <f>I4-I5</f>
        <v>0</v>
      </c>
      <c r="J6" s="116">
        <f>J4-J5</f>
        <v>-64</v>
      </c>
      <c r="K6" s="116">
        <f>K4-K5</f>
        <v>477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8"/>
  <sheetViews>
    <sheetView view="pageBreakPreview" zoomScale="120" zoomScaleSheetLayoutView="120" zoomScalePageLayoutView="0" workbookViewId="0" topLeftCell="A366">
      <selection activeCell="H368" sqref="H368"/>
    </sheetView>
  </sheetViews>
  <sheetFormatPr defaultColWidth="9.140625" defaultRowHeight="15"/>
  <cols>
    <col min="1" max="1" width="4.7109375" style="44" customWidth="1"/>
    <col min="2" max="2" width="23.00390625" style="43" customWidth="1"/>
    <col min="3" max="3" width="19.57421875" style="43" customWidth="1"/>
    <col min="4" max="4" width="16.00390625" style="43" customWidth="1"/>
    <col min="5" max="5" width="17.8515625" style="43" customWidth="1"/>
    <col min="6" max="6" width="19.7109375" style="42" customWidth="1"/>
    <col min="7" max="7" width="8.28125" style="43" customWidth="1"/>
    <col min="8" max="8" width="15.28125" style="42" customWidth="1"/>
    <col min="9" max="16384" width="9.140625" style="42" customWidth="1"/>
  </cols>
  <sheetData>
    <row r="1" spans="1:8" ht="25.5" customHeight="1">
      <c r="A1" s="209" t="s">
        <v>331</v>
      </c>
      <c r="B1" s="210"/>
      <c r="C1" s="210"/>
      <c r="D1" s="210"/>
      <c r="E1" s="210"/>
      <c r="F1" s="210"/>
      <c r="G1" s="211"/>
      <c r="H1" s="212"/>
    </row>
    <row r="2" spans="1:8" ht="91.5" customHeight="1">
      <c r="A2" s="213"/>
      <c r="B2" s="213"/>
      <c r="C2" s="213"/>
      <c r="D2" s="213"/>
      <c r="E2" s="213"/>
      <c r="F2" s="213"/>
      <c r="G2" s="213"/>
      <c r="H2" s="212"/>
    </row>
    <row r="3" spans="1:8" ht="12.75" customHeight="1">
      <c r="A3" s="218" t="s">
        <v>113</v>
      </c>
      <c r="B3" s="208" t="s">
        <v>415</v>
      </c>
      <c r="C3" s="216" t="s">
        <v>416</v>
      </c>
      <c r="D3" s="217" t="s">
        <v>417</v>
      </c>
      <c r="E3" s="217"/>
      <c r="F3" s="214" t="s">
        <v>548</v>
      </c>
      <c r="G3" s="208" t="s">
        <v>549</v>
      </c>
      <c r="H3" s="148"/>
    </row>
    <row r="4" spans="1:8" ht="31.5">
      <c r="A4" s="218"/>
      <c r="B4" s="208"/>
      <c r="C4" s="216"/>
      <c r="D4" s="149" t="s">
        <v>418</v>
      </c>
      <c r="E4" s="150" t="s">
        <v>419</v>
      </c>
      <c r="F4" s="215"/>
      <c r="G4" s="208"/>
      <c r="H4" s="148"/>
    </row>
    <row r="5" spans="1:8" ht="12.75" customHeight="1">
      <c r="A5" s="149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  <c r="H5" s="148"/>
    </row>
    <row r="6" spans="1:8" ht="15.75">
      <c r="A6" s="198">
        <v>1</v>
      </c>
      <c r="B6" s="200" t="s">
        <v>553</v>
      </c>
      <c r="C6" s="202" t="s">
        <v>554</v>
      </c>
      <c r="D6" s="171" t="s">
        <v>423</v>
      </c>
      <c r="E6" s="173">
        <v>10</v>
      </c>
      <c r="F6" s="171">
        <v>0</v>
      </c>
      <c r="G6" s="171"/>
      <c r="H6" s="148"/>
    </row>
    <row r="7" spans="1:8" ht="12.75" customHeight="1">
      <c r="A7" s="199"/>
      <c r="B7" s="201"/>
      <c r="C7" s="203"/>
      <c r="D7" s="171" t="s">
        <v>424</v>
      </c>
      <c r="E7" s="173">
        <v>10</v>
      </c>
      <c r="F7" s="151">
        <v>0</v>
      </c>
      <c r="G7" s="173"/>
      <c r="H7" s="148"/>
    </row>
    <row r="8" spans="1:8" ht="15.75">
      <c r="A8" s="171">
        <v>2</v>
      </c>
      <c r="B8" s="152" t="s">
        <v>550</v>
      </c>
      <c r="C8" s="174">
        <v>10</v>
      </c>
      <c r="D8" s="171">
        <f>-D9</f>
        <v>0</v>
      </c>
      <c r="E8" s="173">
        <v>0</v>
      </c>
      <c r="F8" s="171"/>
      <c r="G8" s="171">
        <v>0</v>
      </c>
      <c r="H8" s="148"/>
    </row>
    <row r="9" spans="1:8" ht="12.75" customHeight="1">
      <c r="A9" s="171">
        <v>3</v>
      </c>
      <c r="B9" s="152" t="s">
        <v>420</v>
      </c>
      <c r="C9" s="174">
        <v>6</v>
      </c>
      <c r="D9" s="171">
        <f>-I3</f>
        <v>0</v>
      </c>
      <c r="E9" s="173">
        <v>0</v>
      </c>
      <c r="F9" s="171"/>
      <c r="G9" s="171">
        <v>0</v>
      </c>
      <c r="H9" s="148"/>
    </row>
    <row r="10" spans="1:8" ht="15.75">
      <c r="A10" s="171">
        <v>4</v>
      </c>
      <c r="B10" s="152" t="s">
        <v>421</v>
      </c>
      <c r="C10" s="172" t="s">
        <v>422</v>
      </c>
      <c r="D10" s="171" t="s">
        <v>423</v>
      </c>
      <c r="E10" s="173">
        <v>0.4</v>
      </c>
      <c r="F10" s="171"/>
      <c r="G10" s="171">
        <v>0</v>
      </c>
      <c r="H10" s="148"/>
    </row>
    <row r="11" spans="1:8" ht="12.75" customHeight="1">
      <c r="A11" s="198">
        <v>5</v>
      </c>
      <c r="B11" s="200" t="s">
        <v>273</v>
      </c>
      <c r="C11" s="202" t="s">
        <v>422</v>
      </c>
      <c r="D11" s="171" t="s">
        <v>423</v>
      </c>
      <c r="E11" s="173">
        <v>0.18</v>
      </c>
      <c r="F11" s="171"/>
      <c r="G11" s="171">
        <v>0.01</v>
      </c>
      <c r="H11" s="148"/>
    </row>
    <row r="12" spans="1:8" ht="15.75">
      <c r="A12" s="199"/>
      <c r="B12" s="201"/>
      <c r="C12" s="203"/>
      <c r="D12" s="171" t="s">
        <v>424</v>
      </c>
      <c r="E12" s="173">
        <v>0.18</v>
      </c>
      <c r="F12" s="171"/>
      <c r="G12" s="171">
        <v>0</v>
      </c>
      <c r="H12" s="148"/>
    </row>
    <row r="13" spans="1:8" ht="12.75" customHeight="1">
      <c r="A13" s="198">
        <v>6</v>
      </c>
      <c r="B13" s="200" t="s">
        <v>216</v>
      </c>
      <c r="C13" s="202" t="s">
        <v>422</v>
      </c>
      <c r="D13" s="171" t="s">
        <v>423</v>
      </c>
      <c r="E13" s="173">
        <v>0.4</v>
      </c>
      <c r="F13" s="171"/>
      <c r="G13" s="171">
        <v>0</v>
      </c>
      <c r="H13" s="148"/>
    </row>
    <row r="14" spans="1:8" ht="15.75">
      <c r="A14" s="199"/>
      <c r="B14" s="201"/>
      <c r="C14" s="203"/>
      <c r="D14" s="171" t="s">
        <v>424</v>
      </c>
      <c r="E14" s="173">
        <v>0.4</v>
      </c>
      <c r="F14" s="171"/>
      <c r="G14" s="171">
        <v>0</v>
      </c>
      <c r="H14" s="148"/>
    </row>
    <row r="15" spans="1:8" ht="12.75" customHeight="1">
      <c r="A15" s="198">
        <v>7</v>
      </c>
      <c r="B15" s="200" t="s">
        <v>274</v>
      </c>
      <c r="C15" s="202" t="s">
        <v>422</v>
      </c>
      <c r="D15" s="171" t="s">
        <v>423</v>
      </c>
      <c r="E15" s="173">
        <v>0.4</v>
      </c>
      <c r="F15" s="171"/>
      <c r="G15" s="171">
        <v>0.135</v>
      </c>
      <c r="H15" s="148"/>
    </row>
    <row r="16" spans="1:8" ht="15.75">
      <c r="A16" s="199"/>
      <c r="B16" s="201"/>
      <c r="C16" s="203"/>
      <c r="D16" s="171" t="s">
        <v>424</v>
      </c>
      <c r="E16" s="173">
        <v>0.4</v>
      </c>
      <c r="F16" s="171"/>
      <c r="G16" s="171">
        <v>0.15</v>
      </c>
      <c r="H16" s="148"/>
    </row>
    <row r="17" spans="1:8" ht="12.75" customHeight="1">
      <c r="A17" s="171">
        <v>8</v>
      </c>
      <c r="B17" s="152" t="s">
        <v>425</v>
      </c>
      <c r="C17" s="172" t="s">
        <v>422</v>
      </c>
      <c r="D17" s="171" t="s">
        <v>423</v>
      </c>
      <c r="E17" s="173">
        <v>0.32</v>
      </c>
      <c r="F17" s="171"/>
      <c r="G17" s="171">
        <v>0.12</v>
      </c>
      <c r="H17" s="148"/>
    </row>
    <row r="18" spans="1:8" ht="15.75">
      <c r="A18" s="198">
        <v>9</v>
      </c>
      <c r="B18" s="200" t="s">
        <v>426</v>
      </c>
      <c r="C18" s="202" t="s">
        <v>422</v>
      </c>
      <c r="D18" s="171" t="s">
        <v>423</v>
      </c>
      <c r="E18" s="173">
        <v>0.18</v>
      </c>
      <c r="F18" s="171"/>
      <c r="G18" s="171">
        <v>0.14</v>
      </c>
      <c r="H18" s="148"/>
    </row>
    <row r="19" spans="1:8" ht="12.75" customHeight="1">
      <c r="A19" s="199"/>
      <c r="B19" s="201"/>
      <c r="C19" s="203"/>
      <c r="D19" s="171" t="s">
        <v>424</v>
      </c>
      <c r="E19" s="173">
        <v>0.18</v>
      </c>
      <c r="F19" s="171"/>
      <c r="G19" s="171">
        <v>0.12</v>
      </c>
      <c r="H19" s="148"/>
    </row>
    <row r="20" spans="1:8" ht="15.75">
      <c r="A20" s="198">
        <v>10</v>
      </c>
      <c r="B20" s="200" t="s">
        <v>427</v>
      </c>
      <c r="C20" s="172" t="s">
        <v>551</v>
      </c>
      <c r="D20" s="171" t="s">
        <v>423</v>
      </c>
      <c r="E20" s="173">
        <v>0.18</v>
      </c>
      <c r="F20" s="171"/>
      <c r="G20" s="171">
        <v>0</v>
      </c>
      <c r="H20" s="148"/>
    </row>
    <row r="21" spans="1:8" ht="12.75" customHeight="1">
      <c r="A21" s="199"/>
      <c r="B21" s="201"/>
      <c r="C21" s="172" t="s">
        <v>428</v>
      </c>
      <c r="D21" s="171" t="s">
        <v>424</v>
      </c>
      <c r="E21" s="173">
        <v>0.1</v>
      </c>
      <c r="F21" s="171"/>
      <c r="G21" s="171">
        <v>0</v>
      </c>
      <c r="H21" s="148"/>
    </row>
    <row r="22" spans="1:8" ht="15.75">
      <c r="A22" s="198">
        <v>11</v>
      </c>
      <c r="B22" s="200" t="s">
        <v>429</v>
      </c>
      <c r="C22" s="202" t="s">
        <v>422</v>
      </c>
      <c r="D22" s="171" t="s">
        <v>423</v>
      </c>
      <c r="E22" s="173">
        <v>0.63</v>
      </c>
      <c r="F22" s="171"/>
      <c r="G22" s="171">
        <v>0</v>
      </c>
      <c r="H22" s="148"/>
    </row>
    <row r="23" spans="1:8" ht="12.75" customHeight="1">
      <c r="A23" s="199"/>
      <c r="B23" s="201"/>
      <c r="C23" s="203"/>
      <c r="D23" s="171" t="s">
        <v>424</v>
      </c>
      <c r="E23" s="173">
        <v>0.63</v>
      </c>
      <c r="F23" s="171"/>
      <c r="G23" s="171">
        <v>0</v>
      </c>
      <c r="H23" s="148"/>
    </row>
    <row r="24" spans="1:8" ht="15.75">
      <c r="A24" s="198">
        <v>12</v>
      </c>
      <c r="B24" s="200" t="s">
        <v>430</v>
      </c>
      <c r="C24" s="202" t="s">
        <v>431</v>
      </c>
      <c r="D24" s="171" t="s">
        <v>423</v>
      </c>
      <c r="E24" s="173">
        <v>1</v>
      </c>
      <c r="F24" s="171"/>
      <c r="G24" s="171">
        <v>0</v>
      </c>
      <c r="H24" s="148"/>
    </row>
    <row r="25" spans="1:8" ht="12.75" customHeight="1">
      <c r="A25" s="199"/>
      <c r="B25" s="201"/>
      <c r="C25" s="203"/>
      <c r="D25" s="171" t="s">
        <v>424</v>
      </c>
      <c r="E25" s="173">
        <v>1</v>
      </c>
      <c r="F25" s="171"/>
      <c r="G25" s="171">
        <v>0</v>
      </c>
      <c r="H25" s="148"/>
    </row>
    <row r="26" spans="1:8" ht="15.75">
      <c r="A26" s="198">
        <v>13</v>
      </c>
      <c r="B26" s="200" t="s">
        <v>432</v>
      </c>
      <c r="C26" s="202" t="s">
        <v>422</v>
      </c>
      <c r="D26" s="171" t="s">
        <v>423</v>
      </c>
      <c r="E26" s="173">
        <v>0.63</v>
      </c>
      <c r="F26" s="171"/>
      <c r="G26" s="171">
        <v>0</v>
      </c>
      <c r="H26" s="148"/>
    </row>
    <row r="27" spans="1:8" ht="12.75" customHeight="1">
      <c r="A27" s="199"/>
      <c r="B27" s="201"/>
      <c r="C27" s="203"/>
      <c r="D27" s="171" t="s">
        <v>424</v>
      </c>
      <c r="E27" s="173">
        <v>0.63</v>
      </c>
      <c r="F27" s="171"/>
      <c r="G27" s="171">
        <v>0</v>
      </c>
      <c r="H27" s="148"/>
    </row>
    <row r="28" spans="1:8" ht="15.75">
      <c r="A28" s="198">
        <v>14</v>
      </c>
      <c r="B28" s="200" t="s">
        <v>114</v>
      </c>
      <c r="C28" s="202" t="s">
        <v>422</v>
      </c>
      <c r="D28" s="171" t="s">
        <v>423</v>
      </c>
      <c r="E28" s="173">
        <v>0.4</v>
      </c>
      <c r="F28" s="171"/>
      <c r="G28" s="171">
        <v>0.231</v>
      </c>
      <c r="H28" s="148"/>
    </row>
    <row r="29" spans="1:8" ht="12.75" customHeight="1">
      <c r="A29" s="199"/>
      <c r="B29" s="201"/>
      <c r="C29" s="203"/>
      <c r="D29" s="171" t="s">
        <v>424</v>
      </c>
      <c r="E29" s="173">
        <v>0.4</v>
      </c>
      <c r="F29" s="171"/>
      <c r="G29" s="171">
        <v>0.19</v>
      </c>
      <c r="H29" s="148"/>
    </row>
    <row r="30" spans="1:8" ht="15.75">
      <c r="A30" s="171">
        <v>15</v>
      </c>
      <c r="B30" s="152" t="s">
        <v>142</v>
      </c>
      <c r="C30" s="172" t="s">
        <v>422</v>
      </c>
      <c r="D30" s="171" t="s">
        <v>423</v>
      </c>
      <c r="E30" s="173">
        <v>0.18</v>
      </c>
      <c r="F30" s="171"/>
      <c r="G30" s="171">
        <v>0.155</v>
      </c>
      <c r="H30" s="148"/>
    </row>
    <row r="31" spans="1:8" ht="12.75" customHeight="1">
      <c r="A31" s="171">
        <v>16</v>
      </c>
      <c r="B31" s="152" t="s">
        <v>115</v>
      </c>
      <c r="C31" s="172" t="s">
        <v>422</v>
      </c>
      <c r="D31" s="171" t="s">
        <v>423</v>
      </c>
      <c r="E31" s="173">
        <v>0.4</v>
      </c>
      <c r="F31" s="171"/>
      <c r="G31" s="171">
        <v>0.052</v>
      </c>
      <c r="H31" s="148"/>
    </row>
    <row r="32" spans="1:8" ht="15.75">
      <c r="A32" s="171">
        <v>17</v>
      </c>
      <c r="B32" s="152" t="s">
        <v>116</v>
      </c>
      <c r="C32" s="172" t="s">
        <v>422</v>
      </c>
      <c r="D32" s="171" t="s">
        <v>423</v>
      </c>
      <c r="E32" s="173">
        <v>0.36</v>
      </c>
      <c r="F32" s="171"/>
      <c r="G32" s="171">
        <v>0</v>
      </c>
      <c r="H32" s="148"/>
    </row>
    <row r="33" spans="1:8" ht="12.75" customHeight="1">
      <c r="A33" s="171">
        <v>18</v>
      </c>
      <c r="B33" s="152" t="s">
        <v>117</v>
      </c>
      <c r="C33" s="172" t="s">
        <v>422</v>
      </c>
      <c r="D33" s="171" t="s">
        <v>423</v>
      </c>
      <c r="E33" s="173">
        <v>0.1</v>
      </c>
      <c r="F33" s="171"/>
      <c r="G33" s="171">
        <v>0.056</v>
      </c>
      <c r="H33" s="148"/>
    </row>
    <row r="34" spans="1:8" ht="15.75">
      <c r="A34" s="171">
        <v>19</v>
      </c>
      <c r="B34" s="152" t="s">
        <v>118</v>
      </c>
      <c r="C34" s="172" t="s">
        <v>422</v>
      </c>
      <c r="D34" s="171" t="s">
        <v>423</v>
      </c>
      <c r="E34" s="173">
        <v>0.4</v>
      </c>
      <c r="F34" s="171"/>
      <c r="G34" s="171">
        <v>0.25</v>
      </c>
      <c r="H34" s="148"/>
    </row>
    <row r="35" spans="1:8" ht="12.75" customHeight="1">
      <c r="A35" s="171">
        <v>20</v>
      </c>
      <c r="B35" s="169" t="s">
        <v>119</v>
      </c>
      <c r="C35" s="170" t="s">
        <v>422</v>
      </c>
      <c r="D35" s="171" t="s">
        <v>423</v>
      </c>
      <c r="E35" s="173">
        <v>0.4</v>
      </c>
      <c r="F35" s="171"/>
      <c r="G35" s="171">
        <v>0.027</v>
      </c>
      <c r="H35" s="148"/>
    </row>
    <row r="36" spans="1:8" ht="15.75">
      <c r="A36" s="171">
        <v>21</v>
      </c>
      <c r="B36" s="152" t="s">
        <v>143</v>
      </c>
      <c r="C36" s="172" t="s">
        <v>422</v>
      </c>
      <c r="D36" s="171" t="s">
        <v>423</v>
      </c>
      <c r="E36" s="173">
        <v>0.18</v>
      </c>
      <c r="F36" s="171"/>
      <c r="G36" s="171">
        <v>0</v>
      </c>
      <c r="H36" s="148"/>
    </row>
    <row r="37" spans="1:8" ht="12.75" customHeight="1">
      <c r="A37" s="198">
        <v>22</v>
      </c>
      <c r="B37" s="200" t="s">
        <v>120</v>
      </c>
      <c r="C37" s="202" t="s">
        <v>422</v>
      </c>
      <c r="D37" s="171" t="s">
        <v>423</v>
      </c>
      <c r="E37" s="173">
        <v>0.4</v>
      </c>
      <c r="F37" s="171"/>
      <c r="G37" s="171">
        <v>0</v>
      </c>
      <c r="H37" s="148"/>
    </row>
    <row r="38" spans="1:8" ht="15.75">
      <c r="A38" s="199"/>
      <c r="B38" s="201"/>
      <c r="C38" s="203"/>
      <c r="D38" s="171" t="s">
        <v>424</v>
      </c>
      <c r="E38" s="173">
        <v>0.4</v>
      </c>
      <c r="F38" s="171"/>
      <c r="G38" s="171">
        <v>0</v>
      </c>
      <c r="H38" s="148"/>
    </row>
    <row r="39" spans="1:8" ht="12.75" customHeight="1">
      <c r="A39" s="198">
        <v>23</v>
      </c>
      <c r="B39" s="200" t="s">
        <v>121</v>
      </c>
      <c r="C39" s="202" t="s">
        <v>422</v>
      </c>
      <c r="D39" s="171" t="s">
        <v>423</v>
      </c>
      <c r="E39" s="173">
        <v>0.4</v>
      </c>
      <c r="F39" s="171"/>
      <c r="G39" s="171">
        <v>0.259</v>
      </c>
      <c r="H39" s="148"/>
    </row>
    <row r="40" spans="1:8" ht="15.75">
      <c r="A40" s="199"/>
      <c r="B40" s="201"/>
      <c r="C40" s="203"/>
      <c r="D40" s="171" t="s">
        <v>424</v>
      </c>
      <c r="E40" s="173">
        <v>0.31</v>
      </c>
      <c r="F40" s="171"/>
      <c r="G40" s="171">
        <v>0.17</v>
      </c>
      <c r="H40" s="148"/>
    </row>
    <row r="41" spans="1:8" ht="12.75" customHeight="1">
      <c r="A41" s="198">
        <v>24</v>
      </c>
      <c r="B41" s="200" t="s">
        <v>122</v>
      </c>
      <c r="C41" s="172" t="s">
        <v>428</v>
      </c>
      <c r="D41" s="171" t="s">
        <v>423</v>
      </c>
      <c r="E41" s="173">
        <v>0.16</v>
      </c>
      <c r="F41" s="171"/>
      <c r="G41" s="171">
        <v>0.08</v>
      </c>
      <c r="H41" s="148"/>
    </row>
    <row r="42" spans="1:8" ht="15.75">
      <c r="A42" s="199"/>
      <c r="B42" s="201"/>
      <c r="C42" s="172" t="s">
        <v>422</v>
      </c>
      <c r="D42" s="171" t="s">
        <v>424</v>
      </c>
      <c r="E42" s="173">
        <v>0.18</v>
      </c>
      <c r="F42" s="171"/>
      <c r="G42" s="171">
        <v>0.11</v>
      </c>
      <c r="H42" s="148"/>
    </row>
    <row r="43" spans="1:8" ht="12.75" customHeight="1">
      <c r="A43" s="198">
        <v>25</v>
      </c>
      <c r="B43" s="200" t="s">
        <v>123</v>
      </c>
      <c r="C43" s="202" t="s">
        <v>422</v>
      </c>
      <c r="D43" s="171" t="s">
        <v>423</v>
      </c>
      <c r="E43" s="173">
        <v>0.25</v>
      </c>
      <c r="F43" s="171"/>
      <c r="G43" s="171">
        <v>0.12</v>
      </c>
      <c r="H43" s="148"/>
    </row>
    <row r="44" spans="1:8" ht="15.75">
      <c r="A44" s="199"/>
      <c r="B44" s="201"/>
      <c r="C44" s="203"/>
      <c r="D44" s="171" t="s">
        <v>424</v>
      </c>
      <c r="E44" s="173">
        <v>0.56</v>
      </c>
      <c r="F44" s="171"/>
      <c r="G44" s="171">
        <v>0.145</v>
      </c>
      <c r="H44" s="148"/>
    </row>
    <row r="45" spans="1:8" ht="12.75" customHeight="1">
      <c r="A45" s="171">
        <v>26</v>
      </c>
      <c r="B45" s="152" t="s">
        <v>124</v>
      </c>
      <c r="C45" s="172" t="s">
        <v>422</v>
      </c>
      <c r="D45" s="171" t="s">
        <v>423</v>
      </c>
      <c r="E45" s="173">
        <v>0.18</v>
      </c>
      <c r="F45" s="171"/>
      <c r="G45" s="171">
        <v>0.07</v>
      </c>
      <c r="H45" s="148"/>
    </row>
    <row r="46" spans="1:8" ht="15.75">
      <c r="A46" s="171">
        <v>27</v>
      </c>
      <c r="B46" s="152" t="s">
        <v>125</v>
      </c>
      <c r="C46" s="172" t="s">
        <v>422</v>
      </c>
      <c r="D46" s="171" t="s">
        <v>423</v>
      </c>
      <c r="E46" s="173">
        <v>0.18</v>
      </c>
      <c r="F46" s="171"/>
      <c r="G46" s="171">
        <v>0.06</v>
      </c>
      <c r="H46" s="148"/>
    </row>
    <row r="47" spans="1:8" ht="12.75" customHeight="1">
      <c r="A47" s="171">
        <v>28</v>
      </c>
      <c r="B47" s="152" t="s">
        <v>126</v>
      </c>
      <c r="C47" s="172" t="s">
        <v>422</v>
      </c>
      <c r="D47" s="171" t="s">
        <v>423</v>
      </c>
      <c r="E47" s="173">
        <v>0.18</v>
      </c>
      <c r="F47" s="171"/>
      <c r="G47" s="171">
        <v>0.1</v>
      </c>
      <c r="H47" s="148"/>
    </row>
    <row r="48" spans="1:8" ht="15.75">
      <c r="A48" s="171">
        <v>29</v>
      </c>
      <c r="B48" s="152" t="s">
        <v>144</v>
      </c>
      <c r="C48" s="172" t="s">
        <v>422</v>
      </c>
      <c r="D48" s="171" t="s">
        <v>423</v>
      </c>
      <c r="E48" s="173">
        <v>0.32</v>
      </c>
      <c r="F48" s="171"/>
      <c r="G48" s="171">
        <v>0.2</v>
      </c>
      <c r="H48" s="148"/>
    </row>
    <row r="49" spans="1:8" ht="12.75" customHeight="1">
      <c r="A49" s="171">
        <v>30</v>
      </c>
      <c r="B49" s="152" t="s">
        <v>146</v>
      </c>
      <c r="C49" s="172" t="s">
        <v>422</v>
      </c>
      <c r="D49" s="171" t="s">
        <v>423</v>
      </c>
      <c r="E49" s="173">
        <v>0.4</v>
      </c>
      <c r="F49" s="171"/>
      <c r="G49" s="171">
        <v>0.19</v>
      </c>
      <c r="H49" s="148"/>
    </row>
    <row r="50" spans="1:8" ht="15.75">
      <c r="A50" s="198">
        <v>31</v>
      </c>
      <c r="B50" s="200" t="s">
        <v>127</v>
      </c>
      <c r="C50" s="202" t="s">
        <v>422</v>
      </c>
      <c r="D50" s="171" t="s">
        <v>423</v>
      </c>
      <c r="E50" s="173">
        <v>0.4</v>
      </c>
      <c r="F50" s="171"/>
      <c r="G50" s="171">
        <v>0.205</v>
      </c>
      <c r="H50" s="148"/>
    </row>
    <row r="51" spans="1:8" ht="12.75" customHeight="1">
      <c r="A51" s="199"/>
      <c r="B51" s="201"/>
      <c r="C51" s="203"/>
      <c r="D51" s="171" t="s">
        <v>424</v>
      </c>
      <c r="E51" s="173">
        <v>0.18</v>
      </c>
      <c r="F51" s="171"/>
      <c r="G51" s="171">
        <v>0</v>
      </c>
      <c r="H51" s="148"/>
    </row>
    <row r="52" spans="1:8" ht="15.75">
      <c r="A52" s="171">
        <v>32</v>
      </c>
      <c r="B52" s="152" t="s">
        <v>128</v>
      </c>
      <c r="C52" s="172" t="s">
        <v>422</v>
      </c>
      <c r="D52" s="171" t="s">
        <v>423</v>
      </c>
      <c r="E52" s="173">
        <v>0.4</v>
      </c>
      <c r="F52" s="171"/>
      <c r="G52" s="171">
        <v>0.173</v>
      </c>
      <c r="H52" s="148"/>
    </row>
    <row r="53" spans="1:8" ht="12.75" customHeight="1">
      <c r="A53" s="171">
        <v>33</v>
      </c>
      <c r="B53" s="152" t="s">
        <v>129</v>
      </c>
      <c r="C53" s="172" t="s">
        <v>422</v>
      </c>
      <c r="D53" s="171" t="s">
        <v>423</v>
      </c>
      <c r="E53" s="173">
        <v>0.16</v>
      </c>
      <c r="F53" s="171"/>
      <c r="G53" s="171">
        <v>0.095</v>
      </c>
      <c r="H53" s="148"/>
    </row>
    <row r="54" spans="1:8" ht="15.75">
      <c r="A54" s="171">
        <v>34</v>
      </c>
      <c r="B54" s="152" t="s">
        <v>130</v>
      </c>
      <c r="C54" s="172" t="s">
        <v>422</v>
      </c>
      <c r="D54" s="171" t="s">
        <v>423</v>
      </c>
      <c r="E54" s="173">
        <v>0.4</v>
      </c>
      <c r="F54" s="171"/>
      <c r="G54" s="171">
        <v>0</v>
      </c>
      <c r="H54" s="148"/>
    </row>
    <row r="55" spans="1:8" ht="12.75" customHeight="1">
      <c r="A55" s="171">
        <v>35</v>
      </c>
      <c r="B55" s="152" t="s">
        <v>131</v>
      </c>
      <c r="C55" s="172" t="s">
        <v>422</v>
      </c>
      <c r="D55" s="171" t="s">
        <v>423</v>
      </c>
      <c r="E55" s="173">
        <v>0.25</v>
      </c>
      <c r="F55" s="171"/>
      <c r="G55" s="171">
        <v>0.1</v>
      </c>
      <c r="H55" s="148"/>
    </row>
    <row r="56" spans="1:8" ht="15.75">
      <c r="A56" s="171">
        <v>36</v>
      </c>
      <c r="B56" s="152" t="s">
        <v>147</v>
      </c>
      <c r="C56" s="172" t="s">
        <v>422</v>
      </c>
      <c r="D56" s="171" t="s">
        <v>423</v>
      </c>
      <c r="E56" s="173">
        <v>0.25</v>
      </c>
      <c r="F56" s="171"/>
      <c r="G56" s="171">
        <v>0.068</v>
      </c>
      <c r="H56" s="148"/>
    </row>
    <row r="57" spans="1:8" ht="12.75" customHeight="1">
      <c r="A57" s="171">
        <v>37</v>
      </c>
      <c r="B57" s="152" t="s">
        <v>148</v>
      </c>
      <c r="C57" s="172" t="s">
        <v>422</v>
      </c>
      <c r="D57" s="171" t="s">
        <v>423</v>
      </c>
      <c r="E57" s="173">
        <v>0.25</v>
      </c>
      <c r="F57" s="171"/>
      <c r="G57" s="171">
        <v>0</v>
      </c>
      <c r="H57" s="148"/>
    </row>
    <row r="58" spans="1:8" ht="15.75">
      <c r="A58" s="171">
        <v>38</v>
      </c>
      <c r="B58" s="152" t="s">
        <v>149</v>
      </c>
      <c r="C58" s="172" t="s">
        <v>422</v>
      </c>
      <c r="D58" s="171" t="s">
        <v>423</v>
      </c>
      <c r="E58" s="173">
        <v>0.25</v>
      </c>
      <c r="F58" s="171"/>
      <c r="G58" s="171">
        <v>0</v>
      </c>
      <c r="H58" s="148"/>
    </row>
    <row r="59" spans="1:8" ht="12.75" customHeight="1">
      <c r="A59" s="171">
        <v>39</v>
      </c>
      <c r="B59" s="152" t="s">
        <v>132</v>
      </c>
      <c r="C59" s="172" t="s">
        <v>431</v>
      </c>
      <c r="D59" s="171" t="s">
        <v>423</v>
      </c>
      <c r="E59" s="173">
        <v>0.1</v>
      </c>
      <c r="F59" s="171"/>
      <c r="G59" s="171">
        <v>0.07</v>
      </c>
      <c r="H59" s="148"/>
    </row>
    <row r="60" spans="1:8" ht="15.75">
      <c r="A60" s="171">
        <v>40</v>
      </c>
      <c r="B60" s="152" t="s">
        <v>150</v>
      </c>
      <c r="C60" s="172" t="s">
        <v>422</v>
      </c>
      <c r="D60" s="171" t="s">
        <v>423</v>
      </c>
      <c r="E60" s="173">
        <v>0.25</v>
      </c>
      <c r="F60" s="171"/>
      <c r="G60" s="171">
        <v>0.051</v>
      </c>
      <c r="H60" s="148"/>
    </row>
    <row r="61" spans="1:8" ht="12.75" customHeight="1">
      <c r="A61" s="171">
        <v>41</v>
      </c>
      <c r="B61" s="152" t="s">
        <v>133</v>
      </c>
      <c r="C61" s="172" t="s">
        <v>422</v>
      </c>
      <c r="D61" s="171" t="s">
        <v>423</v>
      </c>
      <c r="E61" s="173">
        <v>0.32</v>
      </c>
      <c r="F61" s="171"/>
      <c r="G61" s="171">
        <v>0.116</v>
      </c>
      <c r="H61" s="148"/>
    </row>
    <row r="62" spans="1:8" ht="15.75">
      <c r="A62" s="171">
        <v>42</v>
      </c>
      <c r="B62" s="152" t="s">
        <v>134</v>
      </c>
      <c r="C62" s="172" t="s">
        <v>422</v>
      </c>
      <c r="D62" s="171" t="s">
        <v>423</v>
      </c>
      <c r="E62" s="173">
        <v>0.25</v>
      </c>
      <c r="F62" s="171"/>
      <c r="G62" s="171">
        <v>0</v>
      </c>
      <c r="H62" s="148"/>
    </row>
    <row r="63" spans="1:8" ht="15.75">
      <c r="A63" s="171">
        <v>43</v>
      </c>
      <c r="B63" s="152" t="s">
        <v>135</v>
      </c>
      <c r="C63" s="172" t="s">
        <v>422</v>
      </c>
      <c r="D63" s="171" t="s">
        <v>423</v>
      </c>
      <c r="E63" s="173">
        <v>0.32</v>
      </c>
      <c r="F63" s="171"/>
      <c r="G63" s="171">
        <v>0.23</v>
      </c>
      <c r="H63" s="148"/>
    </row>
    <row r="64" spans="1:8" ht="15.75">
      <c r="A64" s="198">
        <v>44</v>
      </c>
      <c r="B64" s="200" t="s">
        <v>136</v>
      </c>
      <c r="C64" s="202" t="s">
        <v>422</v>
      </c>
      <c r="D64" s="171" t="s">
        <v>423</v>
      </c>
      <c r="E64" s="173">
        <v>0.4</v>
      </c>
      <c r="F64" s="171"/>
      <c r="G64" s="171">
        <v>0.259</v>
      </c>
      <c r="H64" s="148"/>
    </row>
    <row r="65" spans="1:8" ht="15.75">
      <c r="A65" s="199"/>
      <c r="B65" s="201"/>
      <c r="C65" s="203"/>
      <c r="D65" s="171" t="s">
        <v>424</v>
      </c>
      <c r="E65" s="173">
        <v>0.4</v>
      </c>
      <c r="F65" s="171"/>
      <c r="G65" s="171">
        <v>0.25</v>
      </c>
      <c r="H65" s="148"/>
    </row>
    <row r="66" spans="1:8" ht="15.75">
      <c r="A66" s="171">
        <v>45</v>
      </c>
      <c r="B66" s="152" t="s">
        <v>137</v>
      </c>
      <c r="C66" s="172" t="s">
        <v>422</v>
      </c>
      <c r="D66" s="171" t="s">
        <v>423</v>
      </c>
      <c r="E66" s="173">
        <v>0.18</v>
      </c>
      <c r="F66" s="171"/>
      <c r="G66" s="171">
        <v>0.095</v>
      </c>
      <c r="H66" s="148"/>
    </row>
    <row r="67" spans="1:8" ht="15.75">
      <c r="A67" s="198">
        <v>46</v>
      </c>
      <c r="B67" s="200" t="s">
        <v>138</v>
      </c>
      <c r="C67" s="202" t="s">
        <v>422</v>
      </c>
      <c r="D67" s="171" t="s">
        <v>423</v>
      </c>
      <c r="E67" s="173">
        <v>0.18</v>
      </c>
      <c r="F67" s="171"/>
      <c r="G67" s="171">
        <v>0</v>
      </c>
      <c r="H67" s="148"/>
    </row>
    <row r="68" spans="1:8" ht="15.75">
      <c r="A68" s="199"/>
      <c r="B68" s="201"/>
      <c r="C68" s="203"/>
      <c r="D68" s="171" t="s">
        <v>424</v>
      </c>
      <c r="E68" s="173">
        <v>0.18</v>
      </c>
      <c r="F68" s="171"/>
      <c r="G68" s="171">
        <v>0</v>
      </c>
      <c r="H68" s="148"/>
    </row>
    <row r="69" spans="1:8" ht="15.75">
      <c r="A69" s="171">
        <v>47</v>
      </c>
      <c r="B69" s="152" t="s">
        <v>151</v>
      </c>
      <c r="C69" s="172" t="s">
        <v>422</v>
      </c>
      <c r="D69" s="171" t="s">
        <v>423</v>
      </c>
      <c r="E69" s="173">
        <v>0.4</v>
      </c>
      <c r="F69" s="171"/>
      <c r="G69" s="171">
        <v>0.275</v>
      </c>
      <c r="H69" s="148"/>
    </row>
    <row r="70" spans="1:8" ht="15.75">
      <c r="A70" s="171">
        <v>48</v>
      </c>
      <c r="B70" s="152" t="s">
        <v>139</v>
      </c>
      <c r="C70" s="172" t="s">
        <v>422</v>
      </c>
      <c r="D70" s="171" t="s">
        <v>423</v>
      </c>
      <c r="E70" s="173">
        <v>0.32</v>
      </c>
      <c r="F70" s="171"/>
      <c r="G70" s="171">
        <v>0.198</v>
      </c>
      <c r="H70" s="148"/>
    </row>
    <row r="71" spans="1:8" ht="15.75">
      <c r="A71" s="198">
        <v>49</v>
      </c>
      <c r="B71" s="200" t="s">
        <v>152</v>
      </c>
      <c r="C71" s="202" t="s">
        <v>422</v>
      </c>
      <c r="D71" s="171" t="s">
        <v>423</v>
      </c>
      <c r="E71" s="173">
        <v>0.4</v>
      </c>
      <c r="F71" s="171"/>
      <c r="G71" s="171">
        <v>0.29</v>
      </c>
      <c r="H71" s="148"/>
    </row>
    <row r="72" spans="1:8" ht="15.75">
      <c r="A72" s="199"/>
      <c r="B72" s="201"/>
      <c r="C72" s="203"/>
      <c r="D72" s="171" t="s">
        <v>424</v>
      </c>
      <c r="E72" s="173">
        <v>0.4</v>
      </c>
      <c r="F72" s="171"/>
      <c r="G72" s="171">
        <v>0.3</v>
      </c>
      <c r="H72" s="148"/>
    </row>
    <row r="73" spans="1:8" ht="15.75">
      <c r="A73" s="171">
        <v>50</v>
      </c>
      <c r="B73" s="152" t="s">
        <v>153</v>
      </c>
      <c r="C73" s="172" t="s">
        <v>422</v>
      </c>
      <c r="D73" s="171" t="s">
        <v>423</v>
      </c>
      <c r="E73" s="173">
        <v>0.32</v>
      </c>
      <c r="F73" s="171"/>
      <c r="G73" s="171">
        <v>0.18</v>
      </c>
      <c r="H73" s="148"/>
    </row>
    <row r="74" spans="1:8" ht="15.75">
      <c r="A74" s="171">
        <v>51</v>
      </c>
      <c r="B74" s="152" t="s">
        <v>154</v>
      </c>
      <c r="C74" s="172" t="s">
        <v>422</v>
      </c>
      <c r="D74" s="171" t="s">
        <v>423</v>
      </c>
      <c r="E74" s="173">
        <v>0.16</v>
      </c>
      <c r="F74" s="171"/>
      <c r="G74" s="171">
        <v>0</v>
      </c>
      <c r="H74" s="148"/>
    </row>
    <row r="75" spans="1:8" ht="15.75">
      <c r="A75" s="198">
        <v>52</v>
      </c>
      <c r="B75" s="200" t="s">
        <v>217</v>
      </c>
      <c r="C75" s="202" t="s">
        <v>422</v>
      </c>
      <c r="D75" s="171" t="s">
        <v>423</v>
      </c>
      <c r="E75" s="173">
        <v>0.4</v>
      </c>
      <c r="F75" s="171"/>
      <c r="G75" s="171">
        <v>0.28</v>
      </c>
      <c r="H75" s="148"/>
    </row>
    <row r="76" spans="1:8" ht="15.75">
      <c r="A76" s="199"/>
      <c r="B76" s="201"/>
      <c r="C76" s="203"/>
      <c r="D76" s="171" t="s">
        <v>424</v>
      </c>
      <c r="E76" s="173">
        <v>0.4</v>
      </c>
      <c r="F76" s="171"/>
      <c r="G76" s="171">
        <v>0.3</v>
      </c>
      <c r="H76" s="148"/>
    </row>
    <row r="77" spans="1:8" ht="15.75">
      <c r="A77" s="171">
        <v>53</v>
      </c>
      <c r="B77" s="152" t="s">
        <v>155</v>
      </c>
      <c r="C77" s="172" t="s">
        <v>422</v>
      </c>
      <c r="D77" s="171" t="s">
        <v>423</v>
      </c>
      <c r="E77" s="173">
        <v>0.4</v>
      </c>
      <c r="F77" s="171"/>
      <c r="G77" s="171">
        <v>0.23</v>
      </c>
      <c r="H77" s="148"/>
    </row>
    <row r="78" spans="1:8" ht="15.75">
      <c r="A78" s="171">
        <v>54</v>
      </c>
      <c r="B78" s="152" t="s">
        <v>156</v>
      </c>
      <c r="C78" s="172" t="s">
        <v>422</v>
      </c>
      <c r="D78" s="171" t="s">
        <v>423</v>
      </c>
      <c r="E78" s="173">
        <v>0.4</v>
      </c>
      <c r="F78" s="171"/>
      <c r="G78" s="171">
        <v>0</v>
      </c>
      <c r="H78" s="148"/>
    </row>
    <row r="79" spans="1:8" ht="15.75">
      <c r="A79" s="171">
        <v>55</v>
      </c>
      <c r="B79" s="152" t="s">
        <v>218</v>
      </c>
      <c r="C79" s="172" t="s">
        <v>422</v>
      </c>
      <c r="D79" s="171" t="s">
        <v>423</v>
      </c>
      <c r="E79" s="173">
        <v>0.18</v>
      </c>
      <c r="F79" s="171"/>
      <c r="G79" s="171">
        <v>0</v>
      </c>
      <c r="H79" s="148"/>
    </row>
    <row r="80" spans="1:8" ht="15.75">
      <c r="A80" s="171">
        <v>56</v>
      </c>
      <c r="B80" s="152" t="s">
        <v>157</v>
      </c>
      <c r="C80" s="172" t="s">
        <v>422</v>
      </c>
      <c r="D80" s="171" t="s">
        <v>423</v>
      </c>
      <c r="E80" s="173">
        <v>0.4</v>
      </c>
      <c r="F80" s="171"/>
      <c r="G80" s="171">
        <v>0</v>
      </c>
      <c r="H80" s="148"/>
    </row>
    <row r="81" spans="1:8" ht="15.75">
      <c r="A81" s="198">
        <v>57</v>
      </c>
      <c r="B81" s="200" t="s">
        <v>158</v>
      </c>
      <c r="C81" s="202" t="s">
        <v>422</v>
      </c>
      <c r="D81" s="171" t="s">
        <v>423</v>
      </c>
      <c r="E81" s="173">
        <v>0.4</v>
      </c>
      <c r="F81" s="171"/>
      <c r="G81" s="171">
        <v>0.32</v>
      </c>
      <c r="H81" s="148"/>
    </row>
    <row r="82" spans="1:8" ht="15.75">
      <c r="A82" s="199"/>
      <c r="B82" s="201"/>
      <c r="C82" s="203"/>
      <c r="D82" s="171" t="s">
        <v>424</v>
      </c>
      <c r="E82" s="173">
        <v>0.31</v>
      </c>
      <c r="F82" s="171"/>
      <c r="G82" s="171">
        <v>0.22</v>
      </c>
      <c r="H82" s="148"/>
    </row>
    <row r="83" spans="1:8" ht="15.75">
      <c r="A83" s="198">
        <v>58</v>
      </c>
      <c r="B83" s="200" t="s">
        <v>159</v>
      </c>
      <c r="C83" s="202" t="s">
        <v>422</v>
      </c>
      <c r="D83" s="171" t="s">
        <v>423</v>
      </c>
      <c r="E83" s="173">
        <v>0.18</v>
      </c>
      <c r="F83" s="171"/>
      <c r="G83" s="171">
        <v>0.11</v>
      </c>
      <c r="H83" s="148"/>
    </row>
    <row r="84" spans="1:8" ht="15.75">
      <c r="A84" s="199"/>
      <c r="B84" s="201"/>
      <c r="C84" s="203"/>
      <c r="D84" s="171" t="s">
        <v>424</v>
      </c>
      <c r="E84" s="173">
        <v>0.18</v>
      </c>
      <c r="F84" s="171"/>
      <c r="G84" s="171">
        <v>0.065</v>
      </c>
      <c r="H84" s="148"/>
    </row>
    <row r="85" spans="1:8" ht="15.75">
      <c r="A85" s="171">
        <v>59</v>
      </c>
      <c r="B85" s="152" t="s">
        <v>160</v>
      </c>
      <c r="C85" s="172" t="s">
        <v>422</v>
      </c>
      <c r="D85" s="171" t="s">
        <v>423</v>
      </c>
      <c r="E85" s="173">
        <v>0.32</v>
      </c>
      <c r="F85" s="171"/>
      <c r="G85" s="171">
        <v>0.127</v>
      </c>
      <c r="H85" s="148"/>
    </row>
    <row r="86" spans="1:8" ht="15.75">
      <c r="A86" s="171">
        <v>60</v>
      </c>
      <c r="B86" s="152" t="s">
        <v>161</v>
      </c>
      <c r="C86" s="172" t="s">
        <v>422</v>
      </c>
      <c r="D86" s="171" t="s">
        <v>423</v>
      </c>
      <c r="E86" s="173">
        <v>0.4</v>
      </c>
      <c r="F86" s="171"/>
      <c r="G86" s="171">
        <v>0.202</v>
      </c>
      <c r="H86" s="148"/>
    </row>
    <row r="87" spans="1:8" ht="15.75">
      <c r="A87" s="171">
        <v>61</v>
      </c>
      <c r="B87" s="152" t="s">
        <v>140</v>
      </c>
      <c r="C87" s="172" t="s">
        <v>422</v>
      </c>
      <c r="D87" s="171" t="s">
        <v>423</v>
      </c>
      <c r="E87" s="173">
        <v>0.18</v>
      </c>
      <c r="F87" s="171"/>
      <c r="G87" s="171">
        <v>0.06</v>
      </c>
      <c r="H87" s="148"/>
    </row>
    <row r="88" spans="1:8" ht="15.75">
      <c r="A88" s="171">
        <v>62</v>
      </c>
      <c r="B88" s="152" t="s">
        <v>162</v>
      </c>
      <c r="C88" s="172" t="s">
        <v>422</v>
      </c>
      <c r="D88" s="171" t="s">
        <v>423</v>
      </c>
      <c r="E88" s="173">
        <v>0.2</v>
      </c>
      <c r="F88" s="171"/>
      <c r="G88" s="171">
        <v>0.023</v>
      </c>
      <c r="H88" s="148"/>
    </row>
    <row r="89" spans="1:8" ht="15.75">
      <c r="A89" s="171">
        <v>63</v>
      </c>
      <c r="B89" s="152" t="s">
        <v>163</v>
      </c>
      <c r="C89" s="172" t="s">
        <v>431</v>
      </c>
      <c r="D89" s="171" t="s">
        <v>423</v>
      </c>
      <c r="E89" s="173">
        <v>0.25</v>
      </c>
      <c r="F89" s="171"/>
      <c r="G89" s="171">
        <v>0.125</v>
      </c>
      <c r="H89" s="148"/>
    </row>
    <row r="90" spans="1:8" ht="15.75">
      <c r="A90" s="171">
        <v>64</v>
      </c>
      <c r="B90" s="152" t="s">
        <v>164</v>
      </c>
      <c r="C90" s="172" t="s">
        <v>422</v>
      </c>
      <c r="D90" s="171" t="s">
        <v>423</v>
      </c>
      <c r="E90" s="173">
        <v>0.4</v>
      </c>
      <c r="F90" s="171"/>
      <c r="G90" s="171">
        <v>0</v>
      </c>
      <c r="H90" s="148"/>
    </row>
    <row r="91" spans="1:8" ht="15.75">
      <c r="A91" s="198">
        <v>65</v>
      </c>
      <c r="B91" s="200" t="s">
        <v>433</v>
      </c>
      <c r="C91" s="202" t="s">
        <v>422</v>
      </c>
      <c r="D91" s="171" t="s">
        <v>423</v>
      </c>
      <c r="E91" s="173">
        <v>0.63</v>
      </c>
      <c r="F91" s="171"/>
      <c r="G91" s="171">
        <v>0</v>
      </c>
      <c r="H91" s="148"/>
    </row>
    <row r="92" spans="1:8" ht="15.75">
      <c r="A92" s="199"/>
      <c r="B92" s="201"/>
      <c r="C92" s="203"/>
      <c r="D92" s="171" t="s">
        <v>424</v>
      </c>
      <c r="E92" s="173">
        <v>0.63</v>
      </c>
      <c r="F92" s="171"/>
      <c r="G92" s="171">
        <v>0</v>
      </c>
      <c r="H92" s="148"/>
    </row>
    <row r="93" spans="1:8" ht="15.75">
      <c r="A93" s="171">
        <v>66</v>
      </c>
      <c r="B93" s="152" t="s">
        <v>141</v>
      </c>
      <c r="C93" s="172" t="s">
        <v>422</v>
      </c>
      <c r="D93" s="171" t="s">
        <v>423</v>
      </c>
      <c r="E93" s="173">
        <v>0.56</v>
      </c>
      <c r="F93" s="171"/>
      <c r="G93" s="171">
        <v>0.265</v>
      </c>
      <c r="H93" s="148"/>
    </row>
    <row r="94" spans="1:8" ht="15.75">
      <c r="A94" s="171">
        <v>67</v>
      </c>
      <c r="B94" s="152" t="s">
        <v>165</v>
      </c>
      <c r="C94" s="172" t="s">
        <v>422</v>
      </c>
      <c r="D94" s="171" t="s">
        <v>423</v>
      </c>
      <c r="E94" s="173">
        <v>0.4</v>
      </c>
      <c r="F94" s="171"/>
      <c r="G94" s="171">
        <v>0.04</v>
      </c>
      <c r="H94" s="148"/>
    </row>
    <row r="95" spans="1:8" ht="15.75">
      <c r="A95" s="171">
        <v>68</v>
      </c>
      <c r="B95" s="152" t="s">
        <v>166</v>
      </c>
      <c r="C95" s="172" t="s">
        <v>431</v>
      </c>
      <c r="D95" s="171" t="s">
        <v>423</v>
      </c>
      <c r="E95" s="173">
        <v>0.4</v>
      </c>
      <c r="F95" s="171"/>
      <c r="G95" s="171">
        <v>0</v>
      </c>
      <c r="H95" s="148"/>
    </row>
    <row r="96" spans="1:8" ht="15.75">
      <c r="A96" s="171">
        <v>69</v>
      </c>
      <c r="B96" s="152" t="s">
        <v>167</v>
      </c>
      <c r="C96" s="172" t="s">
        <v>431</v>
      </c>
      <c r="D96" s="171" t="s">
        <v>423</v>
      </c>
      <c r="E96" s="173">
        <v>0.25</v>
      </c>
      <c r="F96" s="171"/>
      <c r="G96" s="171">
        <v>0.051</v>
      </c>
      <c r="H96" s="148"/>
    </row>
    <row r="97" spans="1:8" ht="15.75">
      <c r="A97" s="171">
        <v>70</v>
      </c>
      <c r="B97" s="152" t="s">
        <v>168</v>
      </c>
      <c r="C97" s="172" t="s">
        <v>431</v>
      </c>
      <c r="D97" s="171" t="s">
        <v>423</v>
      </c>
      <c r="E97" s="173">
        <v>0.2</v>
      </c>
      <c r="F97" s="171"/>
      <c r="G97" s="171">
        <v>0</v>
      </c>
      <c r="H97" s="148"/>
    </row>
    <row r="98" spans="1:8" ht="15.75">
      <c r="A98" s="171">
        <v>71</v>
      </c>
      <c r="B98" s="152" t="s">
        <v>169</v>
      </c>
      <c r="C98" s="172" t="s">
        <v>431</v>
      </c>
      <c r="D98" s="171" t="s">
        <v>423</v>
      </c>
      <c r="E98" s="173">
        <v>0.4</v>
      </c>
      <c r="F98" s="171"/>
      <c r="G98" s="171">
        <v>0.14</v>
      </c>
      <c r="H98" s="148"/>
    </row>
    <row r="99" spans="1:8" ht="15.75">
      <c r="A99" s="171">
        <v>72</v>
      </c>
      <c r="B99" s="152" t="s">
        <v>170</v>
      </c>
      <c r="C99" s="172" t="s">
        <v>422</v>
      </c>
      <c r="D99" s="171" t="s">
        <v>423</v>
      </c>
      <c r="E99" s="173">
        <v>0.4</v>
      </c>
      <c r="F99" s="171"/>
      <c r="G99" s="171">
        <v>0.23</v>
      </c>
      <c r="H99" s="148"/>
    </row>
    <row r="100" spans="1:8" ht="15.75">
      <c r="A100" s="198">
        <v>73</v>
      </c>
      <c r="B100" s="200" t="s">
        <v>171</v>
      </c>
      <c r="C100" s="202" t="s">
        <v>422</v>
      </c>
      <c r="D100" s="171" t="s">
        <v>423</v>
      </c>
      <c r="E100" s="173">
        <v>0.4</v>
      </c>
      <c r="F100" s="171"/>
      <c r="G100" s="171">
        <v>0.24</v>
      </c>
      <c r="H100" s="148"/>
    </row>
    <row r="101" spans="1:8" ht="15.75">
      <c r="A101" s="199"/>
      <c r="B101" s="201"/>
      <c r="C101" s="203"/>
      <c r="D101" s="171" t="s">
        <v>424</v>
      </c>
      <c r="E101" s="173">
        <v>0.32</v>
      </c>
      <c r="F101" s="171"/>
      <c r="G101" s="171">
        <v>0.18</v>
      </c>
      <c r="H101" s="148"/>
    </row>
    <row r="102" spans="1:8" ht="15.75">
      <c r="A102" s="198">
        <v>74</v>
      </c>
      <c r="B102" s="200" t="s">
        <v>172</v>
      </c>
      <c r="C102" s="202" t="s">
        <v>422</v>
      </c>
      <c r="D102" s="171" t="s">
        <v>423</v>
      </c>
      <c r="E102" s="173">
        <v>0.4</v>
      </c>
      <c r="F102" s="171"/>
      <c r="G102" s="171">
        <v>0.24</v>
      </c>
      <c r="H102" s="148"/>
    </row>
    <row r="103" spans="1:8" ht="15.75">
      <c r="A103" s="199"/>
      <c r="B103" s="201"/>
      <c r="C103" s="203"/>
      <c r="D103" s="171" t="s">
        <v>424</v>
      </c>
      <c r="E103" s="173">
        <v>0.4</v>
      </c>
      <c r="F103" s="171"/>
      <c r="G103" s="171">
        <v>0.25</v>
      </c>
      <c r="H103" s="148"/>
    </row>
    <row r="104" spans="1:8" ht="15.75">
      <c r="A104" s="171">
        <v>75</v>
      </c>
      <c r="B104" s="152" t="s">
        <v>173</v>
      </c>
      <c r="C104" s="172" t="s">
        <v>422</v>
      </c>
      <c r="D104" s="171" t="s">
        <v>423</v>
      </c>
      <c r="E104" s="173">
        <v>0.4</v>
      </c>
      <c r="F104" s="171"/>
      <c r="G104" s="171">
        <v>0.085</v>
      </c>
      <c r="H104" s="148"/>
    </row>
    <row r="105" spans="1:8" ht="15.75">
      <c r="A105" s="171">
        <v>76</v>
      </c>
      <c r="B105" s="152" t="s">
        <v>174</v>
      </c>
      <c r="C105" s="172" t="s">
        <v>422</v>
      </c>
      <c r="D105" s="171" t="s">
        <v>423</v>
      </c>
      <c r="E105" s="173">
        <v>0.25</v>
      </c>
      <c r="F105" s="171"/>
      <c r="G105" s="171">
        <v>0.01</v>
      </c>
      <c r="H105" s="148"/>
    </row>
    <row r="106" spans="1:8" ht="15.75">
      <c r="A106" s="198">
        <v>77</v>
      </c>
      <c r="B106" s="200" t="s">
        <v>175</v>
      </c>
      <c r="C106" s="202" t="s">
        <v>431</v>
      </c>
      <c r="D106" s="171" t="s">
        <v>423</v>
      </c>
      <c r="E106" s="173">
        <v>0.4</v>
      </c>
      <c r="F106" s="171"/>
      <c r="G106" s="171">
        <v>0.199</v>
      </c>
      <c r="H106" s="148"/>
    </row>
    <row r="107" spans="1:8" ht="15.75">
      <c r="A107" s="199"/>
      <c r="B107" s="201"/>
      <c r="C107" s="203"/>
      <c r="D107" s="171" t="s">
        <v>424</v>
      </c>
      <c r="E107" s="173">
        <v>0.63</v>
      </c>
      <c r="F107" s="171"/>
      <c r="G107" s="171">
        <v>0.179</v>
      </c>
      <c r="H107" s="148"/>
    </row>
    <row r="108" spans="1:8" ht="15.75">
      <c r="A108" s="198">
        <v>78</v>
      </c>
      <c r="B108" s="200" t="s">
        <v>176</v>
      </c>
      <c r="C108" s="202" t="s">
        <v>422</v>
      </c>
      <c r="D108" s="171" t="s">
        <v>423</v>
      </c>
      <c r="E108" s="173">
        <v>0.25</v>
      </c>
      <c r="F108" s="171"/>
      <c r="G108" s="171">
        <v>0.19</v>
      </c>
      <c r="H108" s="148"/>
    </row>
    <row r="109" spans="1:8" ht="15.75">
      <c r="A109" s="199"/>
      <c r="B109" s="201"/>
      <c r="C109" s="203"/>
      <c r="D109" s="171" t="s">
        <v>424</v>
      </c>
      <c r="E109" s="173">
        <v>0.32</v>
      </c>
      <c r="F109" s="171"/>
      <c r="G109" s="171">
        <v>0.22</v>
      </c>
      <c r="H109" s="148"/>
    </row>
    <row r="110" spans="1:8" ht="15.75">
      <c r="A110" s="198">
        <v>79</v>
      </c>
      <c r="B110" s="200" t="s">
        <v>177</v>
      </c>
      <c r="C110" s="202" t="s">
        <v>422</v>
      </c>
      <c r="D110" s="171" t="s">
        <v>423</v>
      </c>
      <c r="E110" s="173">
        <v>0.18</v>
      </c>
      <c r="F110" s="171"/>
      <c r="G110" s="171">
        <v>0.086</v>
      </c>
      <c r="H110" s="148"/>
    </row>
    <row r="111" spans="1:8" ht="15.75">
      <c r="A111" s="199"/>
      <c r="B111" s="201"/>
      <c r="C111" s="203"/>
      <c r="D111" s="171" t="s">
        <v>424</v>
      </c>
      <c r="E111" s="173">
        <v>0.18</v>
      </c>
      <c r="F111" s="171"/>
      <c r="G111" s="171">
        <v>0.02</v>
      </c>
      <c r="H111" s="148"/>
    </row>
    <row r="112" spans="1:8" ht="15.75">
      <c r="A112" s="171">
        <v>80</v>
      </c>
      <c r="B112" s="152" t="s">
        <v>178</v>
      </c>
      <c r="C112" s="172" t="s">
        <v>422</v>
      </c>
      <c r="D112" s="171" t="s">
        <v>423</v>
      </c>
      <c r="E112" s="173">
        <v>0.32</v>
      </c>
      <c r="F112" s="171"/>
      <c r="G112" s="171">
        <v>0.06</v>
      </c>
      <c r="H112" s="148"/>
    </row>
    <row r="113" spans="1:8" ht="15.75">
      <c r="A113" s="171">
        <v>81</v>
      </c>
      <c r="B113" s="152" t="s">
        <v>179</v>
      </c>
      <c r="C113" s="172" t="s">
        <v>422</v>
      </c>
      <c r="D113" s="171" t="s">
        <v>423</v>
      </c>
      <c r="E113" s="173">
        <v>0.32</v>
      </c>
      <c r="F113" s="171"/>
      <c r="G113" s="171">
        <v>0.135</v>
      </c>
      <c r="H113" s="148"/>
    </row>
    <row r="114" spans="1:8" ht="15.75">
      <c r="A114" s="198">
        <v>82</v>
      </c>
      <c r="B114" s="200" t="s">
        <v>180</v>
      </c>
      <c r="C114" s="202" t="s">
        <v>422</v>
      </c>
      <c r="D114" s="171" t="s">
        <v>423</v>
      </c>
      <c r="E114" s="173">
        <v>0.63</v>
      </c>
      <c r="F114" s="171"/>
      <c r="G114" s="171">
        <v>0.308</v>
      </c>
      <c r="H114" s="148"/>
    </row>
    <row r="115" spans="1:8" ht="15.75">
      <c r="A115" s="199"/>
      <c r="B115" s="201"/>
      <c r="C115" s="203"/>
      <c r="D115" s="171" t="s">
        <v>424</v>
      </c>
      <c r="E115" s="173">
        <v>0.4</v>
      </c>
      <c r="F115" s="171"/>
      <c r="G115" s="171">
        <v>0.23</v>
      </c>
      <c r="H115" s="148"/>
    </row>
    <row r="116" spans="1:8" ht="15.75">
      <c r="A116" s="171">
        <v>83</v>
      </c>
      <c r="B116" s="152" t="s">
        <v>181</v>
      </c>
      <c r="C116" s="172" t="s">
        <v>422</v>
      </c>
      <c r="D116" s="171" t="s">
        <v>423</v>
      </c>
      <c r="E116" s="173">
        <v>0.32</v>
      </c>
      <c r="F116" s="171"/>
      <c r="G116" s="171">
        <v>0.052</v>
      </c>
      <c r="H116" s="148"/>
    </row>
    <row r="117" spans="1:8" ht="15.75">
      <c r="A117" s="171">
        <v>84</v>
      </c>
      <c r="B117" s="152" t="s">
        <v>182</v>
      </c>
      <c r="C117" s="172" t="s">
        <v>422</v>
      </c>
      <c r="D117" s="171" t="s">
        <v>423</v>
      </c>
      <c r="E117" s="173">
        <v>0.4</v>
      </c>
      <c r="F117" s="171"/>
      <c r="G117" s="171">
        <v>0.178</v>
      </c>
      <c r="H117" s="148"/>
    </row>
    <row r="118" spans="1:8" ht="15.75">
      <c r="A118" s="171">
        <v>85</v>
      </c>
      <c r="B118" s="152" t="s">
        <v>183</v>
      </c>
      <c r="C118" s="172" t="s">
        <v>422</v>
      </c>
      <c r="D118" s="171" t="s">
        <v>423</v>
      </c>
      <c r="E118" s="173">
        <v>0.4</v>
      </c>
      <c r="F118" s="171"/>
      <c r="G118" s="171">
        <v>0.27</v>
      </c>
      <c r="H118" s="148"/>
    </row>
    <row r="119" spans="1:8" ht="15.75">
      <c r="A119" s="171">
        <v>86</v>
      </c>
      <c r="B119" s="152" t="s">
        <v>184</v>
      </c>
      <c r="C119" s="172" t="s">
        <v>422</v>
      </c>
      <c r="D119" s="171" t="s">
        <v>423</v>
      </c>
      <c r="E119" s="173">
        <v>0.4</v>
      </c>
      <c r="F119" s="171"/>
      <c r="G119" s="171">
        <v>0</v>
      </c>
      <c r="H119" s="148"/>
    </row>
    <row r="120" spans="1:8" ht="15.75">
      <c r="A120" s="171">
        <v>87</v>
      </c>
      <c r="B120" s="152" t="s">
        <v>241</v>
      </c>
      <c r="C120" s="172" t="s">
        <v>422</v>
      </c>
      <c r="D120" s="171" t="s">
        <v>423</v>
      </c>
      <c r="E120" s="173">
        <v>0.32</v>
      </c>
      <c r="F120" s="171"/>
      <c r="G120" s="171">
        <v>0.15</v>
      </c>
      <c r="H120" s="148"/>
    </row>
    <row r="121" spans="1:8" ht="15.75">
      <c r="A121" s="198">
        <v>88</v>
      </c>
      <c r="B121" s="200" t="s">
        <v>242</v>
      </c>
      <c r="C121" s="202" t="s">
        <v>422</v>
      </c>
      <c r="D121" s="171" t="s">
        <v>423</v>
      </c>
      <c r="E121" s="173">
        <v>0.31</v>
      </c>
      <c r="F121" s="171"/>
      <c r="G121" s="171">
        <v>0.105</v>
      </c>
      <c r="H121" s="148"/>
    </row>
    <row r="122" spans="1:8" ht="15.75">
      <c r="A122" s="199"/>
      <c r="B122" s="201"/>
      <c r="C122" s="203"/>
      <c r="D122" s="171" t="s">
        <v>424</v>
      </c>
      <c r="E122" s="173">
        <v>0.31</v>
      </c>
      <c r="F122" s="171"/>
      <c r="G122" s="171">
        <v>0.167</v>
      </c>
      <c r="H122" s="148"/>
    </row>
    <row r="123" spans="1:8" ht="15.75">
      <c r="A123" s="171">
        <v>89</v>
      </c>
      <c r="B123" s="152" t="s">
        <v>185</v>
      </c>
      <c r="C123" s="172" t="s">
        <v>422</v>
      </c>
      <c r="D123" s="171" t="s">
        <v>423</v>
      </c>
      <c r="E123" s="173">
        <v>0.4</v>
      </c>
      <c r="F123" s="171"/>
      <c r="G123" s="171">
        <v>0</v>
      </c>
      <c r="H123" s="148"/>
    </row>
    <row r="124" spans="1:8" ht="15.75">
      <c r="A124" s="171">
        <v>90</v>
      </c>
      <c r="B124" s="152" t="s">
        <v>434</v>
      </c>
      <c r="C124" s="172" t="s">
        <v>422</v>
      </c>
      <c r="D124" s="171" t="s">
        <v>423</v>
      </c>
      <c r="E124" s="173">
        <v>0.25</v>
      </c>
      <c r="F124" s="171"/>
      <c r="G124" s="171">
        <v>0</v>
      </c>
      <c r="H124" s="148"/>
    </row>
    <row r="125" spans="1:8" ht="15.75">
      <c r="A125" s="171">
        <v>91</v>
      </c>
      <c r="B125" s="152" t="s">
        <v>186</v>
      </c>
      <c r="C125" s="172" t="s">
        <v>431</v>
      </c>
      <c r="D125" s="171" t="s">
        <v>423</v>
      </c>
      <c r="E125" s="173">
        <v>0.25</v>
      </c>
      <c r="F125" s="171"/>
      <c r="G125" s="171">
        <v>0.278</v>
      </c>
      <c r="H125" s="148"/>
    </row>
    <row r="126" spans="1:8" ht="15.75">
      <c r="A126" s="171">
        <v>92</v>
      </c>
      <c r="B126" s="152" t="s">
        <v>187</v>
      </c>
      <c r="C126" s="172" t="s">
        <v>422</v>
      </c>
      <c r="D126" s="171" t="s">
        <v>423</v>
      </c>
      <c r="E126" s="173">
        <v>0.4</v>
      </c>
      <c r="F126" s="171"/>
      <c r="G126" s="171">
        <v>0.065</v>
      </c>
      <c r="H126" s="148"/>
    </row>
    <row r="127" spans="1:8" ht="15.75">
      <c r="A127" s="171">
        <v>93</v>
      </c>
      <c r="B127" s="152" t="s">
        <v>188</v>
      </c>
      <c r="C127" s="172" t="s">
        <v>422</v>
      </c>
      <c r="D127" s="171" t="s">
        <v>423</v>
      </c>
      <c r="E127" s="173">
        <v>0.32</v>
      </c>
      <c r="F127" s="171"/>
      <c r="G127" s="171">
        <v>0.18</v>
      </c>
      <c r="H127" s="148"/>
    </row>
    <row r="128" spans="1:8" ht="15.75">
      <c r="A128" s="171">
        <v>94</v>
      </c>
      <c r="B128" s="152" t="s">
        <v>258</v>
      </c>
      <c r="C128" s="172" t="s">
        <v>422</v>
      </c>
      <c r="D128" s="171" t="s">
        <v>423</v>
      </c>
      <c r="E128" s="173">
        <v>0.4</v>
      </c>
      <c r="F128" s="171"/>
      <c r="G128" s="171">
        <v>0.26</v>
      </c>
      <c r="H128" s="148"/>
    </row>
    <row r="129" spans="1:8" ht="15.75">
      <c r="A129" s="198">
        <v>95</v>
      </c>
      <c r="B129" s="206" t="s">
        <v>189</v>
      </c>
      <c r="C129" s="202" t="s">
        <v>422</v>
      </c>
      <c r="D129" s="171" t="s">
        <v>423</v>
      </c>
      <c r="E129" s="173">
        <v>0.4</v>
      </c>
      <c r="F129" s="171"/>
      <c r="G129" s="171">
        <v>0.255</v>
      </c>
      <c r="H129" s="148"/>
    </row>
    <row r="130" spans="1:8" ht="15.75">
      <c r="A130" s="199"/>
      <c r="B130" s="207"/>
      <c r="C130" s="203"/>
      <c r="D130" s="171" t="s">
        <v>424</v>
      </c>
      <c r="E130" s="173">
        <v>0.4</v>
      </c>
      <c r="F130" s="171"/>
      <c r="G130" s="171">
        <v>0.253</v>
      </c>
      <c r="H130" s="148"/>
    </row>
    <row r="131" spans="1:8" ht="15.75">
      <c r="A131" s="171">
        <v>96</v>
      </c>
      <c r="B131" s="152" t="s">
        <v>190</v>
      </c>
      <c r="C131" s="172" t="s">
        <v>422</v>
      </c>
      <c r="D131" s="171" t="s">
        <v>423</v>
      </c>
      <c r="E131" s="173">
        <v>0.1</v>
      </c>
      <c r="F131" s="171"/>
      <c r="G131" s="171">
        <v>0.041</v>
      </c>
      <c r="H131" s="148"/>
    </row>
    <row r="132" spans="1:8" ht="15.75">
      <c r="A132" s="171">
        <v>97</v>
      </c>
      <c r="B132" s="152" t="s">
        <v>267</v>
      </c>
      <c r="C132" s="172" t="s">
        <v>422</v>
      </c>
      <c r="D132" s="171" t="s">
        <v>423</v>
      </c>
      <c r="E132" s="173">
        <v>0.32</v>
      </c>
      <c r="F132" s="171"/>
      <c r="G132" s="171">
        <v>0.15</v>
      </c>
      <c r="H132" s="148"/>
    </row>
    <row r="133" spans="1:8" ht="15.75">
      <c r="A133" s="198">
        <v>98</v>
      </c>
      <c r="B133" s="200" t="s">
        <v>243</v>
      </c>
      <c r="C133" s="202" t="s">
        <v>422</v>
      </c>
      <c r="D133" s="171" t="s">
        <v>423</v>
      </c>
      <c r="E133" s="173">
        <v>0.56</v>
      </c>
      <c r="F133" s="171"/>
      <c r="G133" s="171">
        <v>0.295</v>
      </c>
      <c r="H133" s="148"/>
    </row>
    <row r="134" spans="1:8" ht="15.75">
      <c r="A134" s="199"/>
      <c r="B134" s="201"/>
      <c r="C134" s="203"/>
      <c r="D134" s="171" t="s">
        <v>424</v>
      </c>
      <c r="E134" s="173">
        <v>0.63</v>
      </c>
      <c r="F134" s="171"/>
      <c r="G134" s="171">
        <v>0.29</v>
      </c>
      <c r="H134" s="148"/>
    </row>
    <row r="135" spans="1:8" ht="15.75">
      <c r="A135" s="171">
        <v>99</v>
      </c>
      <c r="B135" s="152" t="s">
        <v>191</v>
      </c>
      <c r="C135" s="172" t="s">
        <v>422</v>
      </c>
      <c r="D135" s="171" t="s">
        <v>423</v>
      </c>
      <c r="E135" s="173">
        <v>0.18</v>
      </c>
      <c r="F135" s="171"/>
      <c r="G135" s="171">
        <v>0</v>
      </c>
      <c r="H135" s="148"/>
    </row>
    <row r="136" spans="1:8" ht="15.75">
      <c r="A136" s="198">
        <v>100</v>
      </c>
      <c r="B136" s="200" t="s">
        <v>249</v>
      </c>
      <c r="C136" s="202" t="s">
        <v>422</v>
      </c>
      <c r="D136" s="171" t="s">
        <v>423</v>
      </c>
      <c r="E136" s="173">
        <v>0.31</v>
      </c>
      <c r="F136" s="171"/>
      <c r="G136" s="171">
        <v>0</v>
      </c>
      <c r="H136" s="148"/>
    </row>
    <row r="137" spans="1:8" ht="15.75">
      <c r="A137" s="199"/>
      <c r="B137" s="201"/>
      <c r="C137" s="203"/>
      <c r="D137" s="171" t="s">
        <v>424</v>
      </c>
      <c r="E137" s="173">
        <v>0.18</v>
      </c>
      <c r="F137" s="171"/>
      <c r="G137" s="171">
        <v>0</v>
      </c>
      <c r="H137" s="148"/>
    </row>
    <row r="138" spans="1:8" ht="15.75">
      <c r="A138" s="171">
        <v>101</v>
      </c>
      <c r="B138" s="152" t="s">
        <v>192</v>
      </c>
      <c r="C138" s="172" t="s">
        <v>422</v>
      </c>
      <c r="D138" s="171" t="s">
        <v>423</v>
      </c>
      <c r="E138" s="173">
        <v>0.4</v>
      </c>
      <c r="F138" s="171"/>
      <c r="G138" s="171">
        <v>0.13</v>
      </c>
      <c r="H138" s="148"/>
    </row>
    <row r="139" spans="1:8" ht="15.75">
      <c r="A139" s="171">
        <v>102</v>
      </c>
      <c r="B139" s="152" t="s">
        <v>193</v>
      </c>
      <c r="C139" s="172" t="s">
        <v>422</v>
      </c>
      <c r="D139" s="171" t="s">
        <v>423</v>
      </c>
      <c r="E139" s="173">
        <v>0.4</v>
      </c>
      <c r="F139" s="171"/>
      <c r="G139" s="171">
        <v>0.185</v>
      </c>
      <c r="H139" s="148"/>
    </row>
    <row r="140" spans="1:8" ht="15.75">
      <c r="A140" s="171">
        <v>103</v>
      </c>
      <c r="B140" s="152" t="s">
        <v>194</v>
      </c>
      <c r="C140" s="172" t="s">
        <v>422</v>
      </c>
      <c r="D140" s="171" t="s">
        <v>423</v>
      </c>
      <c r="E140" s="173">
        <v>0.4</v>
      </c>
      <c r="F140" s="171"/>
      <c r="G140" s="171">
        <v>0.17</v>
      </c>
      <c r="H140" s="148"/>
    </row>
    <row r="141" spans="1:8" ht="15.75">
      <c r="A141" s="198">
        <v>104</v>
      </c>
      <c r="B141" s="200" t="s">
        <v>195</v>
      </c>
      <c r="C141" s="202" t="s">
        <v>422</v>
      </c>
      <c r="D141" s="171" t="s">
        <v>423</v>
      </c>
      <c r="E141" s="173">
        <v>0.32</v>
      </c>
      <c r="F141" s="171"/>
      <c r="G141" s="171">
        <v>0.21</v>
      </c>
      <c r="H141" s="148"/>
    </row>
    <row r="142" spans="1:8" ht="15.75">
      <c r="A142" s="199"/>
      <c r="B142" s="201"/>
      <c r="C142" s="203"/>
      <c r="D142" s="171" t="s">
        <v>424</v>
      </c>
      <c r="E142" s="173">
        <v>0.32</v>
      </c>
      <c r="F142" s="171"/>
      <c r="G142" s="171">
        <v>0.24</v>
      </c>
      <c r="H142" s="148"/>
    </row>
    <row r="143" spans="1:8" ht="15.75">
      <c r="A143" s="171">
        <v>105</v>
      </c>
      <c r="B143" s="152" t="s">
        <v>196</v>
      </c>
      <c r="C143" s="172" t="s">
        <v>422</v>
      </c>
      <c r="D143" s="171" t="s">
        <v>423</v>
      </c>
      <c r="E143" s="173">
        <v>0.18</v>
      </c>
      <c r="F143" s="171"/>
      <c r="G143" s="171">
        <v>0.116</v>
      </c>
      <c r="H143" s="148"/>
    </row>
    <row r="144" spans="1:8" ht="15.75">
      <c r="A144" s="171">
        <v>106</v>
      </c>
      <c r="B144" s="152" t="s">
        <v>197</v>
      </c>
      <c r="C144" s="172" t="s">
        <v>422</v>
      </c>
      <c r="D144" s="171" t="s">
        <v>423</v>
      </c>
      <c r="E144" s="173">
        <v>0.4</v>
      </c>
      <c r="F144" s="171"/>
      <c r="G144" s="171">
        <v>0</v>
      </c>
      <c r="H144" s="148"/>
    </row>
    <row r="145" spans="1:8" ht="15.75">
      <c r="A145" s="198">
        <v>107</v>
      </c>
      <c r="B145" s="200" t="s">
        <v>198</v>
      </c>
      <c r="C145" s="202" t="s">
        <v>422</v>
      </c>
      <c r="D145" s="171" t="s">
        <v>423</v>
      </c>
      <c r="E145" s="173">
        <v>0.4</v>
      </c>
      <c r="F145" s="171"/>
      <c r="G145" s="171">
        <v>0.165</v>
      </c>
      <c r="H145" s="148"/>
    </row>
    <row r="146" spans="1:8" ht="15.75">
      <c r="A146" s="199"/>
      <c r="B146" s="201"/>
      <c r="C146" s="203"/>
      <c r="D146" s="171" t="s">
        <v>424</v>
      </c>
      <c r="E146" s="173">
        <v>0.32</v>
      </c>
      <c r="F146" s="171"/>
      <c r="G146" s="171">
        <v>0.17</v>
      </c>
      <c r="H146" s="148"/>
    </row>
    <row r="147" spans="1:8" ht="15.75">
      <c r="A147" s="198">
        <v>108</v>
      </c>
      <c r="B147" s="200" t="s">
        <v>275</v>
      </c>
      <c r="C147" s="202" t="s">
        <v>422</v>
      </c>
      <c r="D147" s="171" t="s">
        <v>423</v>
      </c>
      <c r="E147" s="173">
        <v>0.4</v>
      </c>
      <c r="F147" s="171"/>
      <c r="G147" s="171">
        <v>0.15</v>
      </c>
      <c r="H147" s="148"/>
    </row>
    <row r="148" spans="1:8" ht="15.75">
      <c r="A148" s="199"/>
      <c r="B148" s="201"/>
      <c r="C148" s="203"/>
      <c r="D148" s="171" t="s">
        <v>424</v>
      </c>
      <c r="E148" s="173">
        <v>0.38</v>
      </c>
      <c r="F148" s="171"/>
      <c r="G148" s="171">
        <v>0.104</v>
      </c>
      <c r="H148" s="148"/>
    </row>
    <row r="149" spans="1:8" ht="15.75">
      <c r="A149" s="171">
        <v>109</v>
      </c>
      <c r="B149" s="152" t="s">
        <v>276</v>
      </c>
      <c r="C149" s="172" t="s">
        <v>422</v>
      </c>
      <c r="D149" s="171" t="s">
        <v>423</v>
      </c>
      <c r="E149" s="173">
        <v>0.4</v>
      </c>
      <c r="F149" s="171"/>
      <c r="G149" s="171">
        <v>0</v>
      </c>
      <c r="H149" s="148"/>
    </row>
    <row r="150" spans="1:8" ht="15.75">
      <c r="A150" s="168">
        <v>110</v>
      </c>
      <c r="B150" s="169" t="s">
        <v>199</v>
      </c>
      <c r="C150" s="170" t="s">
        <v>422</v>
      </c>
      <c r="D150" s="171" t="s">
        <v>423</v>
      </c>
      <c r="E150" s="173">
        <v>0.32</v>
      </c>
      <c r="F150" s="171"/>
      <c r="G150" s="171">
        <v>0</v>
      </c>
      <c r="H150" s="148"/>
    </row>
    <row r="151" spans="1:8" ht="15.75">
      <c r="A151" s="171">
        <v>111</v>
      </c>
      <c r="B151" s="152" t="s">
        <v>219</v>
      </c>
      <c r="C151" s="172" t="s">
        <v>422</v>
      </c>
      <c r="D151" s="171" t="s">
        <v>423</v>
      </c>
      <c r="E151" s="173">
        <v>0.4</v>
      </c>
      <c r="F151" s="171"/>
      <c r="G151" s="171">
        <v>0.26</v>
      </c>
      <c r="H151" s="148"/>
    </row>
    <row r="152" spans="1:8" ht="15.75">
      <c r="A152" s="168">
        <v>112</v>
      </c>
      <c r="B152" s="152" t="s">
        <v>220</v>
      </c>
      <c r="C152" s="172" t="s">
        <v>422</v>
      </c>
      <c r="D152" s="171" t="s">
        <v>423</v>
      </c>
      <c r="E152" s="173">
        <v>0.25</v>
      </c>
      <c r="F152" s="171"/>
      <c r="G152" s="171">
        <v>0.19</v>
      </c>
      <c r="H152" s="148"/>
    </row>
    <row r="153" spans="1:8" ht="15.75">
      <c r="A153" s="171">
        <v>113</v>
      </c>
      <c r="B153" s="152" t="s">
        <v>221</v>
      </c>
      <c r="C153" s="172" t="s">
        <v>422</v>
      </c>
      <c r="D153" s="171" t="s">
        <v>423</v>
      </c>
      <c r="E153" s="173">
        <v>0.25</v>
      </c>
      <c r="F153" s="171"/>
      <c r="G153" s="171">
        <v>0.038</v>
      </c>
      <c r="H153" s="148"/>
    </row>
    <row r="154" spans="1:8" ht="15.75">
      <c r="A154" s="168">
        <v>114</v>
      </c>
      <c r="B154" s="152" t="s">
        <v>250</v>
      </c>
      <c r="C154" s="172" t="s">
        <v>422</v>
      </c>
      <c r="D154" s="171" t="s">
        <v>423</v>
      </c>
      <c r="E154" s="173">
        <v>0.32</v>
      </c>
      <c r="F154" s="171"/>
      <c r="G154" s="171">
        <v>0.035</v>
      </c>
      <c r="H154" s="148"/>
    </row>
    <row r="155" spans="1:8" ht="15.75">
      <c r="A155" s="171">
        <v>115</v>
      </c>
      <c r="B155" s="152" t="s">
        <v>269</v>
      </c>
      <c r="C155" s="172" t="s">
        <v>422</v>
      </c>
      <c r="D155" s="171" t="s">
        <v>423</v>
      </c>
      <c r="E155" s="173">
        <v>0.32</v>
      </c>
      <c r="F155" s="171"/>
      <c r="G155" s="171">
        <v>0.18</v>
      </c>
      <c r="H155" s="148"/>
    </row>
    <row r="156" spans="1:8" ht="15.75">
      <c r="A156" s="198">
        <v>116</v>
      </c>
      <c r="B156" s="200" t="s">
        <v>251</v>
      </c>
      <c r="C156" s="202" t="s">
        <v>422</v>
      </c>
      <c r="D156" s="171" t="s">
        <v>423</v>
      </c>
      <c r="E156" s="173">
        <v>0.18</v>
      </c>
      <c r="F156" s="171"/>
      <c r="G156" s="171">
        <v>0.038</v>
      </c>
      <c r="H156" s="148"/>
    </row>
    <row r="157" spans="1:8" ht="15.75">
      <c r="A157" s="199"/>
      <c r="B157" s="201"/>
      <c r="C157" s="203"/>
      <c r="D157" s="171" t="s">
        <v>424</v>
      </c>
      <c r="E157" s="173">
        <v>0.18</v>
      </c>
      <c r="F157" s="171"/>
      <c r="G157" s="171">
        <v>0.1</v>
      </c>
      <c r="H157" s="148"/>
    </row>
    <row r="158" spans="1:8" ht="15.75">
      <c r="A158" s="171">
        <v>117</v>
      </c>
      <c r="B158" s="152" t="s">
        <v>259</v>
      </c>
      <c r="C158" s="172" t="s">
        <v>422</v>
      </c>
      <c r="D158" s="171" t="s">
        <v>423</v>
      </c>
      <c r="E158" s="173">
        <v>0.4</v>
      </c>
      <c r="F158" s="171"/>
      <c r="G158" s="171">
        <v>0.2</v>
      </c>
      <c r="H158" s="148"/>
    </row>
    <row r="159" spans="1:8" ht="15.75">
      <c r="A159" s="171">
        <v>118</v>
      </c>
      <c r="B159" s="152" t="s">
        <v>260</v>
      </c>
      <c r="C159" s="172" t="s">
        <v>422</v>
      </c>
      <c r="D159" s="171" t="s">
        <v>423</v>
      </c>
      <c r="E159" s="173">
        <v>0.32</v>
      </c>
      <c r="F159" s="171"/>
      <c r="G159" s="171">
        <v>0.086</v>
      </c>
      <c r="H159" s="148"/>
    </row>
    <row r="160" spans="1:8" ht="15.75">
      <c r="A160" s="171">
        <v>119</v>
      </c>
      <c r="B160" s="152" t="s">
        <v>222</v>
      </c>
      <c r="C160" s="172" t="s">
        <v>422</v>
      </c>
      <c r="D160" s="171" t="s">
        <v>423</v>
      </c>
      <c r="E160" s="173">
        <v>0.32</v>
      </c>
      <c r="F160" s="171"/>
      <c r="G160" s="171">
        <v>0.13</v>
      </c>
      <c r="H160" s="148"/>
    </row>
    <row r="161" spans="1:8" ht="15.75">
      <c r="A161" s="171">
        <v>120</v>
      </c>
      <c r="B161" s="152" t="s">
        <v>257</v>
      </c>
      <c r="C161" s="172" t="s">
        <v>422</v>
      </c>
      <c r="D161" s="171" t="s">
        <v>423</v>
      </c>
      <c r="E161" s="173">
        <v>0.32</v>
      </c>
      <c r="F161" s="171"/>
      <c r="G161" s="171">
        <v>0.16</v>
      </c>
      <c r="H161" s="148"/>
    </row>
    <row r="162" spans="1:8" ht="15.75">
      <c r="A162" s="198">
        <v>121</v>
      </c>
      <c r="B162" s="200" t="s">
        <v>223</v>
      </c>
      <c r="C162" s="202" t="s">
        <v>422</v>
      </c>
      <c r="D162" s="171" t="s">
        <v>423</v>
      </c>
      <c r="E162" s="173">
        <v>0.4</v>
      </c>
      <c r="F162" s="171"/>
      <c r="G162" s="171">
        <v>0.3</v>
      </c>
      <c r="H162" s="148"/>
    </row>
    <row r="163" spans="1:8" ht="15.75">
      <c r="A163" s="199"/>
      <c r="B163" s="201"/>
      <c r="C163" s="203"/>
      <c r="D163" s="171" t="s">
        <v>424</v>
      </c>
      <c r="E163" s="173">
        <v>0.4</v>
      </c>
      <c r="F163" s="171"/>
      <c r="G163" s="171">
        <v>0.31</v>
      </c>
      <c r="H163" s="148"/>
    </row>
    <row r="164" spans="1:8" ht="15.75">
      <c r="A164" s="168">
        <v>122</v>
      </c>
      <c r="B164" s="169" t="s">
        <v>435</v>
      </c>
      <c r="C164" s="170" t="s">
        <v>422</v>
      </c>
      <c r="D164" s="171" t="s">
        <v>423</v>
      </c>
      <c r="E164" s="173">
        <v>0.63</v>
      </c>
      <c r="F164" s="171"/>
      <c r="G164" s="171">
        <v>0.117</v>
      </c>
      <c r="H164" s="148"/>
    </row>
    <row r="165" spans="1:8" ht="15.75">
      <c r="A165" s="198">
        <v>123</v>
      </c>
      <c r="B165" s="200" t="s">
        <v>252</v>
      </c>
      <c r="C165" s="202" t="s">
        <v>422</v>
      </c>
      <c r="D165" s="171" t="s">
        <v>423</v>
      </c>
      <c r="E165" s="173">
        <v>0.16</v>
      </c>
      <c r="F165" s="171"/>
      <c r="G165" s="171">
        <v>0.1</v>
      </c>
      <c r="H165" s="148"/>
    </row>
    <row r="166" spans="1:8" ht="15.75">
      <c r="A166" s="199"/>
      <c r="B166" s="201"/>
      <c r="C166" s="203"/>
      <c r="D166" s="171" t="s">
        <v>424</v>
      </c>
      <c r="E166" s="173">
        <v>0.25</v>
      </c>
      <c r="F166" s="171"/>
      <c r="G166" s="171">
        <v>0.14</v>
      </c>
      <c r="H166" s="148"/>
    </row>
    <row r="167" spans="1:8" ht="15.75">
      <c r="A167" s="171">
        <v>124</v>
      </c>
      <c r="B167" s="152" t="s">
        <v>253</v>
      </c>
      <c r="C167" s="172" t="s">
        <v>422</v>
      </c>
      <c r="D167" s="171" t="s">
        <v>423</v>
      </c>
      <c r="E167" s="173">
        <v>0.4</v>
      </c>
      <c r="F167" s="171"/>
      <c r="G167" s="171">
        <v>0</v>
      </c>
      <c r="H167" s="148"/>
    </row>
    <row r="168" spans="1:8" ht="15.75">
      <c r="A168" s="171">
        <v>125</v>
      </c>
      <c r="B168" s="152" t="s">
        <v>254</v>
      </c>
      <c r="C168" s="172" t="s">
        <v>422</v>
      </c>
      <c r="D168" s="171" t="s">
        <v>423</v>
      </c>
      <c r="E168" s="173">
        <v>0.25</v>
      </c>
      <c r="F168" s="171"/>
      <c r="G168" s="171">
        <v>0</v>
      </c>
      <c r="H168" s="148"/>
    </row>
    <row r="169" spans="1:8" ht="15.75">
      <c r="A169" s="198">
        <v>126</v>
      </c>
      <c r="B169" s="200" t="s">
        <v>255</v>
      </c>
      <c r="C169" s="202" t="s">
        <v>422</v>
      </c>
      <c r="D169" s="171" t="s">
        <v>423</v>
      </c>
      <c r="E169" s="173">
        <v>0.4</v>
      </c>
      <c r="F169" s="171"/>
      <c r="G169" s="171">
        <v>0.061</v>
      </c>
      <c r="H169" s="148"/>
    </row>
    <row r="170" spans="1:8" ht="15.75">
      <c r="A170" s="199"/>
      <c r="B170" s="201"/>
      <c r="C170" s="203"/>
      <c r="D170" s="171" t="s">
        <v>424</v>
      </c>
      <c r="E170" s="173">
        <v>0.32</v>
      </c>
      <c r="F170" s="171"/>
      <c r="G170" s="171">
        <v>0.13</v>
      </c>
      <c r="H170" s="148"/>
    </row>
    <row r="171" spans="1:8" ht="15.75">
      <c r="A171" s="198">
        <v>127</v>
      </c>
      <c r="B171" s="200" t="s">
        <v>261</v>
      </c>
      <c r="C171" s="202" t="s">
        <v>422</v>
      </c>
      <c r="D171" s="171" t="s">
        <v>423</v>
      </c>
      <c r="E171" s="173">
        <v>0.4</v>
      </c>
      <c r="F171" s="171"/>
      <c r="G171" s="171">
        <v>0.2</v>
      </c>
      <c r="H171" s="148"/>
    </row>
    <row r="172" spans="1:8" ht="15.75">
      <c r="A172" s="199"/>
      <c r="B172" s="201"/>
      <c r="C172" s="203"/>
      <c r="D172" s="171" t="s">
        <v>424</v>
      </c>
      <c r="E172" s="173">
        <v>0.32</v>
      </c>
      <c r="F172" s="171"/>
      <c r="G172" s="171">
        <v>0.253</v>
      </c>
      <c r="H172" s="148"/>
    </row>
    <row r="173" spans="1:8" ht="15.75">
      <c r="A173" s="171">
        <v>128</v>
      </c>
      <c r="B173" s="152" t="s">
        <v>262</v>
      </c>
      <c r="C173" s="172" t="s">
        <v>422</v>
      </c>
      <c r="D173" s="171" t="s">
        <v>423</v>
      </c>
      <c r="E173" s="173">
        <v>0.4</v>
      </c>
      <c r="F173" s="171"/>
      <c r="G173" s="171">
        <v>0.26</v>
      </c>
      <c r="H173" s="148"/>
    </row>
    <row r="174" spans="1:8" ht="15.75">
      <c r="A174" s="171">
        <v>129</v>
      </c>
      <c r="B174" s="152" t="s">
        <v>264</v>
      </c>
      <c r="C174" s="172" t="s">
        <v>422</v>
      </c>
      <c r="D174" s="171" t="s">
        <v>423</v>
      </c>
      <c r="E174" s="173">
        <v>0.4</v>
      </c>
      <c r="F174" s="171"/>
      <c r="G174" s="171">
        <v>0.12</v>
      </c>
      <c r="H174" s="148"/>
    </row>
    <row r="175" spans="1:8" ht="15.75">
      <c r="A175" s="198">
        <v>130</v>
      </c>
      <c r="B175" s="200" t="s">
        <v>263</v>
      </c>
      <c r="C175" s="202" t="s">
        <v>422</v>
      </c>
      <c r="D175" s="171" t="s">
        <v>423</v>
      </c>
      <c r="E175" s="173">
        <v>0.4</v>
      </c>
      <c r="F175" s="171"/>
      <c r="G175" s="171">
        <v>0.115</v>
      </c>
      <c r="H175" s="148"/>
    </row>
    <row r="176" spans="1:8" ht="15.75">
      <c r="A176" s="199"/>
      <c r="B176" s="201"/>
      <c r="C176" s="203"/>
      <c r="D176" s="171" t="s">
        <v>424</v>
      </c>
      <c r="E176" s="173">
        <v>0.4</v>
      </c>
      <c r="F176" s="171"/>
      <c r="G176" s="171">
        <v>0.21</v>
      </c>
      <c r="H176" s="148"/>
    </row>
    <row r="177" spans="1:8" ht="15.75">
      <c r="A177" s="171">
        <v>131</v>
      </c>
      <c r="B177" s="152" t="s">
        <v>270</v>
      </c>
      <c r="C177" s="172" t="s">
        <v>422</v>
      </c>
      <c r="D177" s="171" t="s">
        <v>423</v>
      </c>
      <c r="E177" s="173">
        <v>0.63</v>
      </c>
      <c r="F177" s="171"/>
      <c r="G177" s="171">
        <v>0.19</v>
      </c>
      <c r="H177" s="148"/>
    </row>
    <row r="178" spans="1:8" ht="15.75">
      <c r="A178" s="198">
        <v>132</v>
      </c>
      <c r="B178" s="200" t="s">
        <v>396</v>
      </c>
      <c r="C178" s="202" t="s">
        <v>422</v>
      </c>
      <c r="D178" s="171" t="s">
        <v>423</v>
      </c>
      <c r="E178" s="173">
        <v>0.32</v>
      </c>
      <c r="F178" s="171"/>
      <c r="G178" s="171">
        <v>0</v>
      </c>
      <c r="H178" s="148"/>
    </row>
    <row r="179" spans="1:8" ht="15.75">
      <c r="A179" s="199"/>
      <c r="B179" s="201"/>
      <c r="C179" s="203"/>
      <c r="D179" s="171" t="s">
        <v>424</v>
      </c>
      <c r="E179" s="173">
        <v>0.31</v>
      </c>
      <c r="F179" s="171"/>
      <c r="G179" s="171">
        <v>0</v>
      </c>
      <c r="H179" s="148"/>
    </row>
    <row r="180" spans="1:8" ht="15.75">
      <c r="A180" s="171">
        <v>133</v>
      </c>
      <c r="B180" s="152" t="s">
        <v>265</v>
      </c>
      <c r="C180" s="172" t="s">
        <v>422</v>
      </c>
      <c r="D180" s="171" t="s">
        <v>423</v>
      </c>
      <c r="E180" s="173">
        <v>0.25</v>
      </c>
      <c r="F180" s="171"/>
      <c r="G180" s="171">
        <v>0.15</v>
      </c>
      <c r="H180" s="148"/>
    </row>
    <row r="181" spans="1:8" ht="15.75">
      <c r="A181" s="171">
        <v>134</v>
      </c>
      <c r="B181" s="152" t="s">
        <v>390</v>
      </c>
      <c r="C181" s="172" t="s">
        <v>422</v>
      </c>
      <c r="D181" s="171" t="s">
        <v>423</v>
      </c>
      <c r="E181" s="173">
        <v>0.4</v>
      </c>
      <c r="F181" s="171"/>
      <c r="G181" s="171">
        <v>0.141</v>
      </c>
      <c r="H181" s="148"/>
    </row>
    <row r="182" spans="1:8" ht="15.75">
      <c r="A182" s="171">
        <v>135</v>
      </c>
      <c r="B182" s="152" t="s">
        <v>256</v>
      </c>
      <c r="C182" s="172" t="s">
        <v>422</v>
      </c>
      <c r="D182" s="171" t="s">
        <v>423</v>
      </c>
      <c r="E182" s="173">
        <v>0.4</v>
      </c>
      <c r="F182" s="171"/>
      <c r="G182" s="171">
        <v>0.15</v>
      </c>
      <c r="H182" s="148"/>
    </row>
    <row r="183" spans="1:8" ht="15.75">
      <c r="A183" s="171">
        <v>136</v>
      </c>
      <c r="B183" s="152" t="s">
        <v>237</v>
      </c>
      <c r="C183" s="172" t="s">
        <v>422</v>
      </c>
      <c r="D183" s="171" t="s">
        <v>423</v>
      </c>
      <c r="E183" s="173">
        <v>0.4</v>
      </c>
      <c r="F183" s="171"/>
      <c r="G183" s="171">
        <v>0.136</v>
      </c>
      <c r="H183" s="148"/>
    </row>
    <row r="184" spans="1:8" ht="15.75">
      <c r="A184" s="198">
        <v>137</v>
      </c>
      <c r="B184" s="200" t="s">
        <v>436</v>
      </c>
      <c r="C184" s="202" t="s">
        <v>422</v>
      </c>
      <c r="D184" s="171" t="s">
        <v>423</v>
      </c>
      <c r="E184" s="173">
        <v>0.63</v>
      </c>
      <c r="F184" s="171"/>
      <c r="G184" s="171">
        <v>0.18</v>
      </c>
      <c r="H184" s="148"/>
    </row>
    <row r="185" spans="1:8" ht="15.75">
      <c r="A185" s="199"/>
      <c r="B185" s="201"/>
      <c r="C185" s="203"/>
      <c r="D185" s="171" t="s">
        <v>424</v>
      </c>
      <c r="E185" s="173">
        <v>0.63</v>
      </c>
      <c r="F185" s="171"/>
      <c r="G185" s="171">
        <v>0.24</v>
      </c>
      <c r="H185" s="148"/>
    </row>
    <row r="186" spans="1:8" ht="15.75">
      <c r="A186" s="198">
        <v>138</v>
      </c>
      <c r="B186" s="200" t="s">
        <v>238</v>
      </c>
      <c r="C186" s="202" t="s">
        <v>422</v>
      </c>
      <c r="D186" s="171" t="s">
        <v>423</v>
      </c>
      <c r="E186" s="173">
        <v>0.4</v>
      </c>
      <c r="F186" s="171"/>
      <c r="G186" s="171">
        <v>0.19</v>
      </c>
      <c r="H186" s="148"/>
    </row>
    <row r="187" spans="1:8" ht="15.75">
      <c r="A187" s="199"/>
      <c r="B187" s="201"/>
      <c r="C187" s="203"/>
      <c r="D187" s="171" t="s">
        <v>424</v>
      </c>
      <c r="E187" s="173">
        <v>0.4</v>
      </c>
      <c r="F187" s="171"/>
      <c r="G187" s="171">
        <v>0.08</v>
      </c>
      <c r="H187" s="148"/>
    </row>
    <row r="188" spans="1:8" ht="15.75">
      <c r="A188" s="171">
        <v>139</v>
      </c>
      <c r="B188" s="152" t="s">
        <v>393</v>
      </c>
      <c r="C188" s="172" t="s">
        <v>422</v>
      </c>
      <c r="D188" s="171" t="s">
        <v>423</v>
      </c>
      <c r="E188" s="173">
        <v>0.4</v>
      </c>
      <c r="F188" s="171"/>
      <c r="G188" s="171">
        <v>0.182</v>
      </c>
      <c r="H188" s="148"/>
    </row>
    <row r="189" spans="1:8" ht="15.75">
      <c r="A189" s="171">
        <v>140</v>
      </c>
      <c r="B189" s="152" t="s">
        <v>239</v>
      </c>
      <c r="C189" s="172" t="s">
        <v>422</v>
      </c>
      <c r="D189" s="171" t="s">
        <v>423</v>
      </c>
      <c r="E189" s="173">
        <v>0.4</v>
      </c>
      <c r="F189" s="171"/>
      <c r="G189" s="171">
        <v>0.145</v>
      </c>
      <c r="H189" s="148"/>
    </row>
    <row r="190" spans="1:8" ht="15.75">
      <c r="A190" s="171">
        <v>141</v>
      </c>
      <c r="B190" s="152" t="s">
        <v>240</v>
      </c>
      <c r="C190" s="172" t="s">
        <v>422</v>
      </c>
      <c r="D190" s="171" t="s">
        <v>423</v>
      </c>
      <c r="E190" s="173">
        <v>0.4</v>
      </c>
      <c r="F190" s="171"/>
      <c r="G190" s="171">
        <v>0.026</v>
      </c>
      <c r="H190" s="148"/>
    </row>
    <row r="191" spans="1:8" ht="15.75">
      <c r="A191" s="171">
        <v>142</v>
      </c>
      <c r="B191" s="152" t="s">
        <v>391</v>
      </c>
      <c r="C191" s="172" t="s">
        <v>422</v>
      </c>
      <c r="D191" s="171" t="s">
        <v>423</v>
      </c>
      <c r="E191" s="173">
        <v>0.18</v>
      </c>
      <c r="F191" s="171"/>
      <c r="G191" s="171">
        <v>0.08</v>
      </c>
      <c r="H191" s="148"/>
    </row>
    <row r="192" spans="1:8" ht="15.75">
      <c r="A192" s="171">
        <v>143</v>
      </c>
      <c r="B192" s="152" t="s">
        <v>277</v>
      </c>
      <c r="C192" s="172" t="s">
        <v>422</v>
      </c>
      <c r="D192" s="171" t="s">
        <v>423</v>
      </c>
      <c r="E192" s="173">
        <v>0.25</v>
      </c>
      <c r="F192" s="171"/>
      <c r="G192" s="171">
        <v>0.09</v>
      </c>
      <c r="H192" s="148"/>
    </row>
    <row r="193" spans="1:8" ht="15.75">
      <c r="A193" s="171">
        <v>144</v>
      </c>
      <c r="B193" s="152" t="s">
        <v>244</v>
      </c>
      <c r="C193" s="172" t="s">
        <v>422</v>
      </c>
      <c r="D193" s="171" t="s">
        <v>423</v>
      </c>
      <c r="E193" s="173">
        <v>0.4</v>
      </c>
      <c r="F193" s="171"/>
      <c r="G193" s="171">
        <v>0.195</v>
      </c>
      <c r="H193" s="148"/>
    </row>
    <row r="194" spans="1:8" ht="15.75">
      <c r="A194" s="198">
        <v>145</v>
      </c>
      <c r="B194" s="200" t="s">
        <v>266</v>
      </c>
      <c r="C194" s="202" t="s">
        <v>431</v>
      </c>
      <c r="D194" s="171" t="s">
        <v>423</v>
      </c>
      <c r="E194" s="173">
        <v>0.4</v>
      </c>
      <c r="F194" s="171"/>
      <c r="G194" s="171">
        <v>0.172</v>
      </c>
      <c r="H194" s="148"/>
    </row>
    <row r="195" spans="1:8" ht="15.75">
      <c r="A195" s="199"/>
      <c r="B195" s="201"/>
      <c r="C195" s="203"/>
      <c r="D195" s="171" t="s">
        <v>424</v>
      </c>
      <c r="E195" s="173">
        <v>0.4</v>
      </c>
      <c r="F195" s="171"/>
      <c r="G195" s="171">
        <v>0.13</v>
      </c>
      <c r="H195" s="148"/>
    </row>
    <row r="196" spans="1:8" ht="15.75">
      <c r="A196" s="171">
        <v>146</v>
      </c>
      <c r="B196" s="152" t="s">
        <v>278</v>
      </c>
      <c r="C196" s="172" t="s">
        <v>422</v>
      </c>
      <c r="D196" s="171" t="s">
        <v>423</v>
      </c>
      <c r="E196" s="173">
        <v>0.32</v>
      </c>
      <c r="F196" s="171"/>
      <c r="G196" s="171">
        <v>0.15</v>
      </c>
      <c r="H196" s="148"/>
    </row>
    <row r="197" spans="1:8" ht="15.75">
      <c r="A197" s="171">
        <v>147</v>
      </c>
      <c r="B197" s="152" t="s">
        <v>397</v>
      </c>
      <c r="C197" s="172" t="s">
        <v>422</v>
      </c>
      <c r="D197" s="171" t="s">
        <v>423</v>
      </c>
      <c r="E197" s="173">
        <v>0.32</v>
      </c>
      <c r="F197" s="171"/>
      <c r="G197" s="171">
        <v>0.09</v>
      </c>
      <c r="H197" s="148"/>
    </row>
    <row r="198" spans="1:8" ht="15.75">
      <c r="A198" s="171">
        <v>148</v>
      </c>
      <c r="B198" s="152" t="s">
        <v>395</v>
      </c>
      <c r="C198" s="172" t="s">
        <v>422</v>
      </c>
      <c r="D198" s="171" t="s">
        <v>423</v>
      </c>
      <c r="E198" s="173">
        <v>0.32</v>
      </c>
      <c r="F198" s="171"/>
      <c r="G198" s="171">
        <v>0.118</v>
      </c>
      <c r="H198" s="148"/>
    </row>
    <row r="199" spans="1:8" ht="15.75">
      <c r="A199" s="171">
        <v>149</v>
      </c>
      <c r="B199" s="152" t="s">
        <v>437</v>
      </c>
      <c r="C199" s="172" t="s">
        <v>422</v>
      </c>
      <c r="D199" s="171" t="s">
        <v>423</v>
      </c>
      <c r="E199" s="173">
        <v>0.32</v>
      </c>
      <c r="F199" s="171"/>
      <c r="G199" s="171">
        <v>0.1</v>
      </c>
      <c r="H199" s="148"/>
    </row>
    <row r="200" spans="1:8" ht="15.75">
      <c r="A200" s="171">
        <v>150</v>
      </c>
      <c r="B200" s="152" t="s">
        <v>268</v>
      </c>
      <c r="C200" s="172" t="s">
        <v>422</v>
      </c>
      <c r="D200" s="171" t="s">
        <v>423</v>
      </c>
      <c r="E200" s="173">
        <v>0.4</v>
      </c>
      <c r="F200" s="171"/>
      <c r="G200" s="171">
        <v>0.231</v>
      </c>
      <c r="H200" s="148"/>
    </row>
    <row r="201" spans="1:8" ht="15.75">
      <c r="A201" s="171">
        <v>151</v>
      </c>
      <c r="B201" s="152" t="s">
        <v>438</v>
      </c>
      <c r="C201" s="172" t="s">
        <v>422</v>
      </c>
      <c r="D201" s="171" t="s">
        <v>423</v>
      </c>
      <c r="E201" s="173">
        <v>0.32</v>
      </c>
      <c r="F201" s="171"/>
      <c r="G201" s="171">
        <v>0.2</v>
      </c>
      <c r="H201" s="148"/>
    </row>
    <row r="202" spans="1:8" ht="15.75">
      <c r="A202" s="171">
        <v>152</v>
      </c>
      <c r="B202" s="152" t="s">
        <v>439</v>
      </c>
      <c r="C202" s="172" t="s">
        <v>422</v>
      </c>
      <c r="D202" s="171" t="s">
        <v>423</v>
      </c>
      <c r="E202" s="173">
        <v>0.16</v>
      </c>
      <c r="F202" s="171"/>
      <c r="G202" s="171">
        <v>0</v>
      </c>
      <c r="H202" s="148"/>
    </row>
    <row r="203" spans="1:8" ht="15.75">
      <c r="A203" s="171">
        <v>153</v>
      </c>
      <c r="B203" s="152" t="s">
        <v>440</v>
      </c>
      <c r="C203" s="172" t="s">
        <v>431</v>
      </c>
      <c r="D203" s="171" t="s">
        <v>423</v>
      </c>
      <c r="E203" s="173">
        <v>0.4</v>
      </c>
      <c r="F203" s="171"/>
      <c r="G203" s="171">
        <v>0</v>
      </c>
      <c r="H203" s="148"/>
    </row>
    <row r="204" spans="1:8" ht="15.75">
      <c r="A204" s="171">
        <v>154</v>
      </c>
      <c r="B204" s="152" t="s">
        <v>279</v>
      </c>
      <c r="C204" s="172" t="s">
        <v>431</v>
      </c>
      <c r="D204" s="171" t="s">
        <v>423</v>
      </c>
      <c r="E204" s="173">
        <v>0.25</v>
      </c>
      <c r="F204" s="171"/>
      <c r="G204" s="171">
        <v>0</v>
      </c>
      <c r="H204" s="148"/>
    </row>
    <row r="205" spans="1:8" ht="15.75">
      <c r="A205" s="171">
        <v>155</v>
      </c>
      <c r="B205" s="152" t="s">
        <v>248</v>
      </c>
      <c r="C205" s="172" t="s">
        <v>431</v>
      </c>
      <c r="D205" s="171" t="s">
        <v>423</v>
      </c>
      <c r="E205" s="173">
        <v>0.1</v>
      </c>
      <c r="F205" s="171"/>
      <c r="G205" s="171">
        <v>0</v>
      </c>
      <c r="H205" s="148"/>
    </row>
    <row r="206" spans="1:8" ht="15.75">
      <c r="A206" s="171">
        <v>156</v>
      </c>
      <c r="B206" s="152" t="s">
        <v>441</v>
      </c>
      <c r="C206" s="172" t="s">
        <v>431</v>
      </c>
      <c r="D206" s="171" t="s">
        <v>423</v>
      </c>
      <c r="E206" s="173">
        <v>0.24</v>
      </c>
      <c r="F206" s="171"/>
      <c r="G206" s="171">
        <v>0</v>
      </c>
      <c r="H206" s="148"/>
    </row>
    <row r="207" spans="1:8" ht="15.75">
      <c r="A207" s="171">
        <v>157</v>
      </c>
      <c r="B207" s="152" t="s">
        <v>280</v>
      </c>
      <c r="C207" s="172" t="s">
        <v>431</v>
      </c>
      <c r="D207" s="171" t="s">
        <v>423</v>
      </c>
      <c r="E207" s="173">
        <v>0.25</v>
      </c>
      <c r="F207" s="171"/>
      <c r="G207" s="171">
        <v>0</v>
      </c>
      <c r="H207" s="148"/>
    </row>
    <row r="208" spans="1:8" ht="15.75">
      <c r="A208" s="171">
        <v>158</v>
      </c>
      <c r="B208" s="152" t="s">
        <v>442</v>
      </c>
      <c r="C208" s="172" t="s">
        <v>431</v>
      </c>
      <c r="D208" s="171" t="s">
        <v>423</v>
      </c>
      <c r="E208" s="173">
        <v>0.4</v>
      </c>
      <c r="F208" s="171"/>
      <c r="G208" s="171">
        <v>0.23</v>
      </c>
      <c r="H208" s="148"/>
    </row>
    <row r="209" spans="1:8" ht="15.75">
      <c r="A209" s="198">
        <v>159</v>
      </c>
      <c r="B209" s="200" t="s">
        <v>443</v>
      </c>
      <c r="C209" s="202" t="s">
        <v>431</v>
      </c>
      <c r="D209" s="171" t="s">
        <v>423</v>
      </c>
      <c r="E209" s="173">
        <v>0.4</v>
      </c>
      <c r="F209" s="171"/>
      <c r="G209" s="171">
        <v>0.18</v>
      </c>
      <c r="H209" s="148"/>
    </row>
    <row r="210" spans="1:8" ht="15.75">
      <c r="A210" s="199"/>
      <c r="B210" s="201"/>
      <c r="C210" s="203"/>
      <c r="D210" s="171" t="s">
        <v>424</v>
      </c>
      <c r="E210" s="173">
        <v>0.4</v>
      </c>
      <c r="F210" s="171"/>
      <c r="G210" s="171">
        <v>0.23</v>
      </c>
      <c r="H210" s="148"/>
    </row>
    <row r="211" spans="1:8" ht="15.75">
      <c r="A211" s="171">
        <v>160</v>
      </c>
      <c r="B211" s="152" t="s">
        <v>444</v>
      </c>
      <c r="C211" s="172" t="s">
        <v>431</v>
      </c>
      <c r="D211" s="171" t="s">
        <v>423</v>
      </c>
      <c r="E211" s="173">
        <v>0.4</v>
      </c>
      <c r="F211" s="171"/>
      <c r="G211" s="171">
        <v>0.123</v>
      </c>
      <c r="H211" s="148"/>
    </row>
    <row r="212" spans="1:8" ht="15.75">
      <c r="A212" s="171">
        <v>161</v>
      </c>
      <c r="B212" s="152" t="s">
        <v>281</v>
      </c>
      <c r="C212" s="172" t="s">
        <v>431</v>
      </c>
      <c r="D212" s="171" t="s">
        <v>423</v>
      </c>
      <c r="E212" s="173">
        <v>0.25</v>
      </c>
      <c r="F212" s="171"/>
      <c r="G212" s="171">
        <v>0.002</v>
      </c>
      <c r="H212" s="148"/>
    </row>
    <row r="213" spans="1:8" ht="15.75">
      <c r="A213" s="198">
        <v>162</v>
      </c>
      <c r="B213" s="200" t="s">
        <v>282</v>
      </c>
      <c r="C213" s="202" t="s">
        <v>431</v>
      </c>
      <c r="D213" s="171" t="s">
        <v>423</v>
      </c>
      <c r="E213" s="173">
        <v>0.4</v>
      </c>
      <c r="F213" s="171"/>
      <c r="G213" s="171">
        <v>0.198</v>
      </c>
      <c r="H213" s="148"/>
    </row>
    <row r="214" spans="1:8" ht="15.75">
      <c r="A214" s="199"/>
      <c r="B214" s="201"/>
      <c r="C214" s="203"/>
      <c r="D214" s="171" t="s">
        <v>424</v>
      </c>
      <c r="E214" s="173">
        <v>0.4</v>
      </c>
      <c r="F214" s="171"/>
      <c r="G214" s="171">
        <v>0.18</v>
      </c>
      <c r="H214" s="148"/>
    </row>
    <row r="215" spans="1:8" ht="15.75">
      <c r="A215" s="171">
        <v>163</v>
      </c>
      <c r="B215" s="152" t="s">
        <v>283</v>
      </c>
      <c r="C215" s="172" t="s">
        <v>431</v>
      </c>
      <c r="D215" s="171" t="s">
        <v>423</v>
      </c>
      <c r="E215" s="173">
        <v>0.63</v>
      </c>
      <c r="F215" s="171"/>
      <c r="G215" s="171">
        <v>0.084</v>
      </c>
      <c r="H215" s="148"/>
    </row>
    <row r="216" spans="1:8" ht="15.75">
      <c r="A216" s="198">
        <v>164</v>
      </c>
      <c r="B216" s="200" t="s">
        <v>445</v>
      </c>
      <c r="C216" s="202" t="s">
        <v>431</v>
      </c>
      <c r="D216" s="171" t="s">
        <v>423</v>
      </c>
      <c r="E216" s="173">
        <v>0.4</v>
      </c>
      <c r="F216" s="171"/>
      <c r="G216" s="171">
        <v>0.11</v>
      </c>
      <c r="H216" s="148"/>
    </row>
    <row r="217" spans="1:8" ht="15.75">
      <c r="A217" s="199"/>
      <c r="B217" s="201"/>
      <c r="C217" s="203"/>
      <c r="D217" s="171" t="s">
        <v>424</v>
      </c>
      <c r="E217" s="173">
        <v>0.4</v>
      </c>
      <c r="F217" s="171"/>
      <c r="G217" s="171">
        <v>0.129</v>
      </c>
      <c r="H217" s="148"/>
    </row>
    <row r="218" spans="1:8" ht="15.75">
      <c r="A218" s="171">
        <v>165</v>
      </c>
      <c r="B218" s="152" t="s">
        <v>446</v>
      </c>
      <c r="C218" s="172" t="s">
        <v>431</v>
      </c>
      <c r="D218" s="171" t="s">
        <v>423</v>
      </c>
      <c r="E218" s="173">
        <v>0.25</v>
      </c>
      <c r="F218" s="171"/>
      <c r="G218" s="171">
        <v>0.066</v>
      </c>
      <c r="H218" s="148"/>
    </row>
    <row r="219" spans="1:8" ht="15.75">
      <c r="A219" s="171">
        <v>166</v>
      </c>
      <c r="B219" s="152" t="s">
        <v>447</v>
      </c>
      <c r="C219" s="172" t="s">
        <v>422</v>
      </c>
      <c r="D219" s="171" t="s">
        <v>423</v>
      </c>
      <c r="E219" s="173">
        <v>0.4</v>
      </c>
      <c r="F219" s="171"/>
      <c r="G219" s="171">
        <v>0.31</v>
      </c>
      <c r="H219" s="148"/>
    </row>
    <row r="220" spans="1:8" ht="15.75">
      <c r="A220" s="171">
        <v>167</v>
      </c>
      <c r="B220" s="152" t="s">
        <v>398</v>
      </c>
      <c r="C220" s="172" t="s">
        <v>422</v>
      </c>
      <c r="D220" s="171" t="s">
        <v>423</v>
      </c>
      <c r="E220" s="173">
        <v>0.4</v>
      </c>
      <c r="F220" s="171"/>
      <c r="G220" s="171">
        <v>0.148</v>
      </c>
      <c r="H220" s="148"/>
    </row>
    <row r="221" spans="1:8" ht="15.75">
      <c r="A221" s="198">
        <v>168</v>
      </c>
      <c r="B221" s="200" t="s">
        <v>448</v>
      </c>
      <c r="C221" s="202" t="s">
        <v>422</v>
      </c>
      <c r="D221" s="171" t="s">
        <v>423</v>
      </c>
      <c r="E221" s="173">
        <v>0.63</v>
      </c>
      <c r="F221" s="171"/>
      <c r="G221" s="171">
        <v>0.34</v>
      </c>
      <c r="H221" s="148"/>
    </row>
    <row r="222" spans="1:8" ht="15.75">
      <c r="A222" s="199"/>
      <c r="B222" s="201"/>
      <c r="C222" s="203"/>
      <c r="D222" s="171" t="s">
        <v>424</v>
      </c>
      <c r="E222" s="173">
        <v>0.63</v>
      </c>
      <c r="F222" s="171"/>
      <c r="G222" s="171">
        <v>0.43</v>
      </c>
      <c r="H222" s="148"/>
    </row>
    <row r="223" spans="1:8" ht="15.75">
      <c r="A223" s="198">
        <v>169</v>
      </c>
      <c r="B223" s="200" t="s">
        <v>394</v>
      </c>
      <c r="C223" s="202" t="s">
        <v>431</v>
      </c>
      <c r="D223" s="171" t="s">
        <v>423</v>
      </c>
      <c r="E223" s="173">
        <v>0.4</v>
      </c>
      <c r="F223" s="171"/>
      <c r="G223" s="171">
        <v>0.24</v>
      </c>
      <c r="H223" s="148"/>
    </row>
    <row r="224" spans="1:8" ht="15.75">
      <c r="A224" s="199"/>
      <c r="B224" s="201"/>
      <c r="C224" s="203"/>
      <c r="D224" s="171" t="s">
        <v>424</v>
      </c>
      <c r="E224" s="173">
        <v>0.4</v>
      </c>
      <c r="F224" s="171"/>
      <c r="G224" s="171">
        <v>0.26</v>
      </c>
      <c r="H224" s="148"/>
    </row>
    <row r="225" spans="1:8" ht="15.75">
      <c r="A225" s="198">
        <v>170</v>
      </c>
      <c r="B225" s="200" t="s">
        <v>245</v>
      </c>
      <c r="C225" s="202" t="s">
        <v>431</v>
      </c>
      <c r="D225" s="171" t="s">
        <v>423</v>
      </c>
      <c r="E225" s="173">
        <v>0.63</v>
      </c>
      <c r="F225" s="171"/>
      <c r="G225" s="171">
        <v>0.25</v>
      </c>
      <c r="H225" s="148"/>
    </row>
    <row r="226" spans="1:8" ht="15.75">
      <c r="A226" s="199"/>
      <c r="B226" s="201"/>
      <c r="C226" s="203"/>
      <c r="D226" s="171" t="s">
        <v>424</v>
      </c>
      <c r="E226" s="173">
        <v>0.63</v>
      </c>
      <c r="F226" s="171"/>
      <c r="G226" s="171">
        <v>0.24</v>
      </c>
      <c r="H226" s="148"/>
    </row>
    <row r="227" spans="1:8" ht="15.75">
      <c r="A227" s="171">
        <v>171</v>
      </c>
      <c r="B227" s="152" t="s">
        <v>247</v>
      </c>
      <c r="C227" s="172" t="s">
        <v>422</v>
      </c>
      <c r="D227" s="171" t="s">
        <v>423</v>
      </c>
      <c r="E227" s="173">
        <v>0.4</v>
      </c>
      <c r="F227" s="171"/>
      <c r="G227" s="171">
        <v>0.21</v>
      </c>
      <c r="H227" s="148"/>
    </row>
    <row r="228" spans="1:8" ht="15.75">
      <c r="A228" s="171">
        <v>172</v>
      </c>
      <c r="B228" s="152" t="s">
        <v>449</v>
      </c>
      <c r="C228" s="172" t="s">
        <v>422</v>
      </c>
      <c r="D228" s="171" t="s">
        <v>423</v>
      </c>
      <c r="E228" s="173">
        <v>0.4</v>
      </c>
      <c r="F228" s="171"/>
      <c r="G228" s="171">
        <v>0.188</v>
      </c>
      <c r="H228" s="148"/>
    </row>
    <row r="229" spans="1:8" ht="15.75">
      <c r="A229" s="171">
        <v>173</v>
      </c>
      <c r="B229" s="152" t="s">
        <v>450</v>
      </c>
      <c r="C229" s="172" t="s">
        <v>431</v>
      </c>
      <c r="D229" s="171" t="s">
        <v>423</v>
      </c>
      <c r="E229" s="173">
        <v>0.4</v>
      </c>
      <c r="F229" s="171"/>
      <c r="G229" s="171">
        <v>0.19</v>
      </c>
      <c r="H229" s="148"/>
    </row>
    <row r="230" spans="1:8" ht="15.75">
      <c r="A230" s="198">
        <v>174</v>
      </c>
      <c r="B230" s="200" t="s">
        <v>246</v>
      </c>
      <c r="C230" s="202" t="s">
        <v>431</v>
      </c>
      <c r="D230" s="171" t="s">
        <v>423</v>
      </c>
      <c r="E230" s="173">
        <v>0.4</v>
      </c>
      <c r="F230" s="171"/>
      <c r="G230" s="171">
        <v>0.06</v>
      </c>
      <c r="H230" s="148"/>
    </row>
    <row r="231" spans="1:8" ht="15.75">
      <c r="A231" s="199"/>
      <c r="B231" s="201"/>
      <c r="C231" s="203"/>
      <c r="D231" s="171" t="s">
        <v>424</v>
      </c>
      <c r="E231" s="173">
        <v>0.4</v>
      </c>
      <c r="F231" s="171"/>
      <c r="G231" s="171">
        <v>0.09</v>
      </c>
      <c r="H231" s="148"/>
    </row>
    <row r="232" spans="1:8" ht="15.75">
      <c r="A232" s="198">
        <v>175</v>
      </c>
      <c r="B232" s="200" t="s">
        <v>389</v>
      </c>
      <c r="C232" s="202" t="s">
        <v>431</v>
      </c>
      <c r="D232" s="171" t="s">
        <v>423</v>
      </c>
      <c r="E232" s="173">
        <v>0.4</v>
      </c>
      <c r="F232" s="171"/>
      <c r="G232" s="171">
        <v>0.1</v>
      </c>
      <c r="H232" s="148"/>
    </row>
    <row r="233" spans="1:8" ht="15.75">
      <c r="A233" s="199"/>
      <c r="B233" s="201"/>
      <c r="C233" s="203"/>
      <c r="D233" s="171" t="s">
        <v>424</v>
      </c>
      <c r="E233" s="173">
        <v>0.4</v>
      </c>
      <c r="F233" s="171"/>
      <c r="G233" s="171">
        <v>0.168</v>
      </c>
      <c r="H233" s="148"/>
    </row>
    <row r="234" spans="1:8" ht="15.75">
      <c r="A234" s="171">
        <v>176</v>
      </c>
      <c r="B234" s="152" t="s">
        <v>392</v>
      </c>
      <c r="C234" s="172" t="s">
        <v>431</v>
      </c>
      <c r="D234" s="171" t="s">
        <v>423</v>
      </c>
      <c r="E234" s="173">
        <v>0.25</v>
      </c>
      <c r="F234" s="171"/>
      <c r="G234" s="171">
        <v>0.1</v>
      </c>
      <c r="H234" s="148"/>
    </row>
    <row r="235" spans="1:8" ht="15.75">
      <c r="A235" s="171">
        <v>177</v>
      </c>
      <c r="B235" s="152" t="s">
        <v>284</v>
      </c>
      <c r="C235" s="172" t="s">
        <v>431</v>
      </c>
      <c r="D235" s="171" t="s">
        <v>423</v>
      </c>
      <c r="E235" s="173">
        <v>0.4</v>
      </c>
      <c r="F235" s="171"/>
      <c r="G235" s="171">
        <v>0.23</v>
      </c>
      <c r="H235" s="148"/>
    </row>
    <row r="236" spans="1:8" ht="15.75">
      <c r="A236" s="171">
        <v>178</v>
      </c>
      <c r="B236" s="152" t="s">
        <v>451</v>
      </c>
      <c r="C236" s="172" t="s">
        <v>431</v>
      </c>
      <c r="D236" s="171" t="s">
        <v>423</v>
      </c>
      <c r="E236" s="173">
        <v>0.63</v>
      </c>
      <c r="F236" s="171"/>
      <c r="G236" s="171">
        <v>0.19</v>
      </c>
      <c r="H236" s="148"/>
    </row>
    <row r="237" spans="1:8" ht="15.75">
      <c r="A237" s="171">
        <v>179</v>
      </c>
      <c r="B237" s="152" t="s">
        <v>285</v>
      </c>
      <c r="C237" s="172" t="s">
        <v>431</v>
      </c>
      <c r="D237" s="171" t="s">
        <v>423</v>
      </c>
      <c r="E237" s="173">
        <v>0.4</v>
      </c>
      <c r="F237" s="171"/>
      <c r="G237" s="171">
        <v>0.069</v>
      </c>
      <c r="H237" s="148"/>
    </row>
    <row r="238" spans="1:8" ht="15.75">
      <c r="A238" s="171">
        <v>180</v>
      </c>
      <c r="B238" s="152" t="s">
        <v>452</v>
      </c>
      <c r="C238" s="172" t="s">
        <v>431</v>
      </c>
      <c r="D238" s="171" t="s">
        <v>423</v>
      </c>
      <c r="E238" s="173">
        <v>0.4</v>
      </c>
      <c r="F238" s="171"/>
      <c r="G238" s="171">
        <v>0.038</v>
      </c>
      <c r="H238" s="148"/>
    </row>
    <row r="239" spans="1:8" ht="15.75">
      <c r="A239" s="171">
        <v>181</v>
      </c>
      <c r="B239" s="152" t="s">
        <v>453</v>
      </c>
      <c r="C239" s="172" t="s">
        <v>431</v>
      </c>
      <c r="D239" s="171" t="s">
        <v>423</v>
      </c>
      <c r="E239" s="173">
        <v>0.25</v>
      </c>
      <c r="F239" s="171"/>
      <c r="G239" s="171">
        <v>0.31</v>
      </c>
      <c r="H239" s="148"/>
    </row>
    <row r="240" spans="1:8" ht="15.75">
      <c r="A240" s="171">
        <v>182</v>
      </c>
      <c r="B240" s="152" t="s">
        <v>454</v>
      </c>
      <c r="C240" s="172" t="s">
        <v>431</v>
      </c>
      <c r="D240" s="171" t="s">
        <v>423</v>
      </c>
      <c r="E240" s="173">
        <v>0.16</v>
      </c>
      <c r="F240" s="171"/>
      <c r="G240" s="171">
        <v>0.07</v>
      </c>
      <c r="H240" s="148"/>
    </row>
    <row r="241" spans="1:8" ht="15.75">
      <c r="A241" s="171">
        <v>183</v>
      </c>
      <c r="B241" s="152" t="s">
        <v>455</v>
      </c>
      <c r="C241" s="172" t="s">
        <v>431</v>
      </c>
      <c r="D241" s="171" t="s">
        <v>423</v>
      </c>
      <c r="E241" s="173">
        <v>0.18</v>
      </c>
      <c r="F241" s="171"/>
      <c r="G241" s="171">
        <v>0</v>
      </c>
      <c r="H241" s="148"/>
    </row>
    <row r="242" spans="1:8" ht="15.75">
      <c r="A242" s="171">
        <v>184</v>
      </c>
      <c r="B242" s="152" t="s">
        <v>456</v>
      </c>
      <c r="C242" s="172" t="s">
        <v>431</v>
      </c>
      <c r="D242" s="171" t="s">
        <v>423</v>
      </c>
      <c r="E242" s="173">
        <v>0.4</v>
      </c>
      <c r="F242" s="171"/>
      <c r="G242" s="171">
        <v>0.17</v>
      </c>
      <c r="H242" s="148"/>
    </row>
    <row r="243" spans="1:8" ht="15.75">
      <c r="A243" s="171">
        <v>185</v>
      </c>
      <c r="B243" s="152" t="s">
        <v>457</v>
      </c>
      <c r="C243" s="172" t="s">
        <v>431</v>
      </c>
      <c r="D243" s="171" t="s">
        <v>423</v>
      </c>
      <c r="E243" s="173">
        <v>0.4</v>
      </c>
      <c r="F243" s="171"/>
      <c r="G243" s="171">
        <v>0.056</v>
      </c>
      <c r="H243" s="148"/>
    </row>
    <row r="244" spans="1:8" ht="15.75">
      <c r="A244" s="171">
        <v>186</v>
      </c>
      <c r="B244" s="152" t="s">
        <v>458</v>
      </c>
      <c r="C244" s="172" t="s">
        <v>431</v>
      </c>
      <c r="D244" s="171" t="s">
        <v>423</v>
      </c>
      <c r="E244" s="173">
        <v>0.4</v>
      </c>
      <c r="F244" s="171"/>
      <c r="G244" s="171">
        <v>0.06</v>
      </c>
      <c r="H244" s="148"/>
    </row>
    <row r="245" spans="1:8" ht="15.75">
      <c r="A245" s="198">
        <v>187</v>
      </c>
      <c r="B245" s="200" t="s">
        <v>459</v>
      </c>
      <c r="C245" s="202" t="s">
        <v>422</v>
      </c>
      <c r="D245" s="171" t="s">
        <v>423</v>
      </c>
      <c r="E245" s="173">
        <v>0.25</v>
      </c>
      <c r="F245" s="171"/>
      <c r="G245" s="171">
        <v>0.18</v>
      </c>
      <c r="H245" s="148"/>
    </row>
    <row r="246" spans="1:8" ht="15.75">
      <c r="A246" s="199"/>
      <c r="B246" s="201"/>
      <c r="C246" s="203"/>
      <c r="D246" s="171" t="s">
        <v>424</v>
      </c>
      <c r="E246" s="173">
        <v>0.4</v>
      </c>
      <c r="F246" s="171"/>
      <c r="G246" s="171">
        <v>0.23</v>
      </c>
      <c r="H246" s="148"/>
    </row>
    <row r="247" spans="1:8" ht="15.75">
      <c r="A247" s="198">
        <v>188</v>
      </c>
      <c r="B247" s="200" t="s">
        <v>460</v>
      </c>
      <c r="C247" s="202" t="s">
        <v>422</v>
      </c>
      <c r="D247" s="171" t="s">
        <v>423</v>
      </c>
      <c r="E247" s="173">
        <v>0.32</v>
      </c>
      <c r="F247" s="171"/>
      <c r="G247" s="171">
        <v>0.126</v>
      </c>
      <c r="H247" s="148"/>
    </row>
    <row r="248" spans="1:8" ht="15.75">
      <c r="A248" s="199"/>
      <c r="B248" s="201"/>
      <c r="C248" s="203"/>
      <c r="D248" s="171" t="s">
        <v>424</v>
      </c>
      <c r="E248" s="173">
        <v>0.32</v>
      </c>
      <c r="F248" s="171"/>
      <c r="G248" s="171">
        <v>0.08</v>
      </c>
      <c r="H248" s="148"/>
    </row>
    <row r="249" spans="1:8" ht="15.75">
      <c r="A249" s="171">
        <v>189</v>
      </c>
      <c r="B249" s="152" t="s">
        <v>461</v>
      </c>
      <c r="C249" s="172" t="s">
        <v>431</v>
      </c>
      <c r="D249" s="171" t="s">
        <v>423</v>
      </c>
      <c r="E249" s="173">
        <v>0.4</v>
      </c>
      <c r="F249" s="171"/>
      <c r="G249" s="171">
        <v>0.115</v>
      </c>
      <c r="H249" s="148"/>
    </row>
    <row r="250" spans="1:8" ht="15.75">
      <c r="A250" s="171">
        <v>190</v>
      </c>
      <c r="B250" s="152" t="s">
        <v>462</v>
      </c>
      <c r="C250" s="172" t="s">
        <v>431</v>
      </c>
      <c r="D250" s="171" t="s">
        <v>423</v>
      </c>
      <c r="E250" s="173">
        <v>0.4</v>
      </c>
      <c r="F250" s="171"/>
      <c r="G250" s="171">
        <v>0.165</v>
      </c>
      <c r="H250" s="148"/>
    </row>
    <row r="251" spans="1:8" ht="15.75">
      <c r="A251" s="198">
        <v>191</v>
      </c>
      <c r="B251" s="200" t="s">
        <v>463</v>
      </c>
      <c r="C251" s="202" t="s">
        <v>431</v>
      </c>
      <c r="D251" s="171" t="s">
        <v>423</v>
      </c>
      <c r="E251" s="173">
        <v>0.4</v>
      </c>
      <c r="F251" s="171"/>
      <c r="G251" s="171">
        <v>0.17</v>
      </c>
      <c r="H251" s="148"/>
    </row>
    <row r="252" spans="1:8" ht="15.75">
      <c r="A252" s="199"/>
      <c r="B252" s="201"/>
      <c r="C252" s="203"/>
      <c r="D252" s="171" t="s">
        <v>424</v>
      </c>
      <c r="E252" s="173">
        <v>0.4</v>
      </c>
      <c r="F252" s="171"/>
      <c r="G252" s="171">
        <v>0.019</v>
      </c>
      <c r="H252" s="148"/>
    </row>
    <row r="253" spans="1:8" ht="15.75">
      <c r="A253" s="171">
        <v>192</v>
      </c>
      <c r="B253" s="152" t="s">
        <v>464</v>
      </c>
      <c r="C253" s="172" t="s">
        <v>431</v>
      </c>
      <c r="D253" s="171" t="s">
        <v>423</v>
      </c>
      <c r="E253" s="173">
        <v>0.4</v>
      </c>
      <c r="F253" s="171"/>
      <c r="G253" s="171">
        <v>0.13</v>
      </c>
      <c r="H253" s="148"/>
    </row>
    <row r="254" spans="1:8" ht="15.75">
      <c r="A254" s="171">
        <v>193</v>
      </c>
      <c r="B254" s="152" t="s">
        <v>465</v>
      </c>
      <c r="C254" s="172" t="s">
        <v>422</v>
      </c>
      <c r="D254" s="171" t="s">
        <v>423</v>
      </c>
      <c r="E254" s="173">
        <v>0.4</v>
      </c>
      <c r="F254" s="171"/>
      <c r="G254" s="171">
        <v>0</v>
      </c>
      <c r="H254" s="148"/>
    </row>
    <row r="255" spans="1:8" ht="15.75">
      <c r="A255" s="171">
        <v>194</v>
      </c>
      <c r="B255" s="152" t="s">
        <v>466</v>
      </c>
      <c r="C255" s="172" t="s">
        <v>422</v>
      </c>
      <c r="D255" s="171" t="s">
        <v>423</v>
      </c>
      <c r="E255" s="173">
        <v>0.4</v>
      </c>
      <c r="F255" s="171"/>
      <c r="G255" s="171">
        <v>0.295</v>
      </c>
      <c r="H255" s="148"/>
    </row>
    <row r="256" spans="1:8" ht="15.75">
      <c r="A256" s="171">
        <v>195</v>
      </c>
      <c r="B256" s="152" t="s">
        <v>467</v>
      </c>
      <c r="C256" s="172" t="s">
        <v>431</v>
      </c>
      <c r="D256" s="171" t="s">
        <v>423</v>
      </c>
      <c r="E256" s="173">
        <v>0.25</v>
      </c>
      <c r="F256" s="171"/>
      <c r="G256" s="171">
        <v>0</v>
      </c>
      <c r="H256" s="148"/>
    </row>
    <row r="257" spans="1:8" ht="15.75">
      <c r="A257" s="198">
        <v>196</v>
      </c>
      <c r="B257" s="200" t="s">
        <v>200</v>
      </c>
      <c r="C257" s="202" t="s">
        <v>422</v>
      </c>
      <c r="D257" s="171" t="s">
        <v>423</v>
      </c>
      <c r="E257" s="173">
        <v>0.18</v>
      </c>
      <c r="F257" s="171"/>
      <c r="G257" s="171">
        <v>0.13</v>
      </c>
      <c r="H257" s="148"/>
    </row>
    <row r="258" spans="1:8" ht="15.75">
      <c r="A258" s="199"/>
      <c r="B258" s="201"/>
      <c r="C258" s="203"/>
      <c r="D258" s="171" t="s">
        <v>424</v>
      </c>
      <c r="E258" s="173">
        <v>0.4</v>
      </c>
      <c r="F258" s="171"/>
      <c r="G258" s="171">
        <v>0.11</v>
      </c>
      <c r="H258" s="148"/>
    </row>
    <row r="259" spans="1:8" ht="15.75">
      <c r="A259" s="198">
        <v>197</v>
      </c>
      <c r="B259" s="200" t="s">
        <v>201</v>
      </c>
      <c r="C259" s="202" t="s">
        <v>431</v>
      </c>
      <c r="D259" s="171" t="s">
        <v>423</v>
      </c>
      <c r="E259" s="173">
        <v>0.4</v>
      </c>
      <c r="F259" s="171"/>
      <c r="G259" s="171">
        <v>0.2</v>
      </c>
      <c r="H259" s="148"/>
    </row>
    <row r="260" spans="1:8" ht="15.75">
      <c r="A260" s="199"/>
      <c r="B260" s="201"/>
      <c r="C260" s="203"/>
      <c r="D260" s="171" t="s">
        <v>424</v>
      </c>
      <c r="E260" s="173">
        <v>0.4</v>
      </c>
      <c r="F260" s="171"/>
      <c r="G260" s="171">
        <v>0.1</v>
      </c>
      <c r="H260" s="148"/>
    </row>
    <row r="261" spans="1:8" ht="15.75">
      <c r="A261" s="171">
        <v>198</v>
      </c>
      <c r="B261" s="152" t="s">
        <v>202</v>
      </c>
      <c r="C261" s="172" t="s">
        <v>431</v>
      </c>
      <c r="D261" s="171" t="s">
        <v>423</v>
      </c>
      <c r="E261" s="173">
        <v>0.4</v>
      </c>
      <c r="F261" s="171"/>
      <c r="G261" s="171">
        <v>0.23</v>
      </c>
      <c r="H261" s="148"/>
    </row>
    <row r="262" spans="1:8" ht="15.75">
      <c r="A262" s="198">
        <v>199</v>
      </c>
      <c r="B262" s="200" t="s">
        <v>203</v>
      </c>
      <c r="C262" s="202" t="s">
        <v>431</v>
      </c>
      <c r="D262" s="171" t="s">
        <v>423</v>
      </c>
      <c r="E262" s="173">
        <v>0.4</v>
      </c>
      <c r="F262" s="171"/>
      <c r="G262" s="171">
        <v>0.273</v>
      </c>
      <c r="H262" s="148"/>
    </row>
    <row r="263" spans="1:8" ht="15.75">
      <c r="A263" s="199"/>
      <c r="B263" s="201"/>
      <c r="C263" s="203"/>
      <c r="D263" s="171" t="s">
        <v>424</v>
      </c>
      <c r="E263" s="173">
        <v>0.4</v>
      </c>
      <c r="F263" s="171"/>
      <c r="G263" s="171">
        <v>0.26</v>
      </c>
      <c r="H263" s="148"/>
    </row>
    <row r="264" spans="1:8" ht="15.75">
      <c r="A264" s="171">
        <v>200</v>
      </c>
      <c r="B264" s="152" t="s">
        <v>204</v>
      </c>
      <c r="C264" s="172" t="s">
        <v>422</v>
      </c>
      <c r="D264" s="171" t="s">
        <v>423</v>
      </c>
      <c r="E264" s="173">
        <v>0.25</v>
      </c>
      <c r="F264" s="171"/>
      <c r="G264" s="171">
        <v>0.21</v>
      </c>
      <c r="H264" s="148"/>
    </row>
    <row r="265" spans="1:8" ht="15.75">
      <c r="A265" s="198">
        <v>201</v>
      </c>
      <c r="B265" s="200" t="s">
        <v>205</v>
      </c>
      <c r="C265" s="202" t="s">
        <v>422</v>
      </c>
      <c r="D265" s="171" t="s">
        <v>423</v>
      </c>
      <c r="E265" s="173">
        <v>0.4</v>
      </c>
      <c r="F265" s="171"/>
      <c r="G265" s="171">
        <v>0.29</v>
      </c>
      <c r="H265" s="148"/>
    </row>
    <row r="266" spans="1:8" ht="15.75">
      <c r="A266" s="199"/>
      <c r="B266" s="201"/>
      <c r="C266" s="203"/>
      <c r="D266" s="171" t="s">
        <v>424</v>
      </c>
      <c r="E266" s="173">
        <v>0.4</v>
      </c>
      <c r="F266" s="171"/>
      <c r="G266" s="171">
        <v>0.27</v>
      </c>
      <c r="H266" s="148"/>
    </row>
    <row r="267" spans="1:8" ht="15.75">
      <c r="A267" s="171">
        <v>202</v>
      </c>
      <c r="B267" s="152" t="s">
        <v>206</v>
      </c>
      <c r="C267" s="172" t="s">
        <v>422</v>
      </c>
      <c r="D267" s="171" t="s">
        <v>423</v>
      </c>
      <c r="E267" s="173">
        <v>0.4</v>
      </c>
      <c r="F267" s="171"/>
      <c r="G267" s="171">
        <v>0.17</v>
      </c>
      <c r="H267" s="148"/>
    </row>
    <row r="268" spans="1:8" ht="15.75">
      <c r="A268" s="198">
        <v>203</v>
      </c>
      <c r="B268" s="200" t="s">
        <v>271</v>
      </c>
      <c r="C268" s="202" t="s">
        <v>431</v>
      </c>
      <c r="D268" s="171" t="s">
        <v>423</v>
      </c>
      <c r="E268" s="173">
        <v>0.63</v>
      </c>
      <c r="F268" s="171"/>
      <c r="G268" s="171">
        <v>0.405</v>
      </c>
      <c r="H268" s="148"/>
    </row>
    <row r="269" spans="1:8" ht="15.75">
      <c r="A269" s="199"/>
      <c r="B269" s="201"/>
      <c r="C269" s="203"/>
      <c r="D269" s="171" t="s">
        <v>424</v>
      </c>
      <c r="E269" s="173">
        <v>0.63</v>
      </c>
      <c r="F269" s="171"/>
      <c r="G269" s="171">
        <v>0.41</v>
      </c>
      <c r="H269" s="148"/>
    </row>
    <row r="270" spans="1:8" ht="15.75">
      <c r="A270" s="198">
        <v>204</v>
      </c>
      <c r="B270" s="200" t="s">
        <v>405</v>
      </c>
      <c r="C270" s="202" t="s">
        <v>431</v>
      </c>
      <c r="D270" s="171" t="s">
        <v>423</v>
      </c>
      <c r="E270" s="173">
        <v>0.25</v>
      </c>
      <c r="F270" s="171"/>
      <c r="G270" s="171">
        <v>0.26</v>
      </c>
      <c r="H270" s="148"/>
    </row>
    <row r="271" spans="1:8" ht="15.75">
      <c r="A271" s="199"/>
      <c r="B271" s="201"/>
      <c r="C271" s="203"/>
      <c r="D271" s="171" t="s">
        <v>424</v>
      </c>
      <c r="E271" s="173">
        <v>0.4</v>
      </c>
      <c r="F271" s="171"/>
      <c r="G271" s="171">
        <v>0.24</v>
      </c>
      <c r="H271" s="148"/>
    </row>
    <row r="272" spans="1:8" ht="15.75">
      <c r="A272" s="171">
        <v>205</v>
      </c>
      <c r="B272" s="152" t="s">
        <v>468</v>
      </c>
      <c r="C272" s="172" t="s">
        <v>431</v>
      </c>
      <c r="D272" s="171" t="s">
        <v>423</v>
      </c>
      <c r="E272" s="173">
        <v>0.4</v>
      </c>
      <c r="F272" s="171"/>
      <c r="G272" s="171">
        <v>0.179</v>
      </c>
      <c r="H272" s="148"/>
    </row>
    <row r="273" spans="1:8" ht="15.75">
      <c r="A273" s="168">
        <v>206</v>
      </c>
      <c r="B273" s="169" t="s">
        <v>469</v>
      </c>
      <c r="C273" s="170" t="s">
        <v>431</v>
      </c>
      <c r="D273" s="171" t="s">
        <v>423</v>
      </c>
      <c r="E273" s="173">
        <v>0.4</v>
      </c>
      <c r="F273" s="171"/>
      <c r="G273" s="171">
        <v>0.18</v>
      </c>
      <c r="H273" s="148"/>
    </row>
    <row r="274" spans="1:8" ht="15.75">
      <c r="A274" s="198">
        <v>207</v>
      </c>
      <c r="B274" s="200" t="s">
        <v>470</v>
      </c>
      <c r="C274" s="202" t="s">
        <v>431</v>
      </c>
      <c r="D274" s="171" t="s">
        <v>423</v>
      </c>
      <c r="E274" s="173">
        <v>0.25</v>
      </c>
      <c r="F274" s="171"/>
      <c r="G274" s="171">
        <v>0.31</v>
      </c>
      <c r="H274" s="148"/>
    </row>
    <row r="275" spans="1:8" ht="15.75">
      <c r="A275" s="199"/>
      <c r="B275" s="201"/>
      <c r="C275" s="203"/>
      <c r="D275" s="171" t="s">
        <v>424</v>
      </c>
      <c r="E275" s="173">
        <v>0.4</v>
      </c>
      <c r="F275" s="171"/>
      <c r="G275" s="171">
        <v>0.26</v>
      </c>
      <c r="H275" s="148"/>
    </row>
    <row r="276" spans="1:8" ht="15.75">
      <c r="A276" s="198">
        <v>208</v>
      </c>
      <c r="B276" s="200" t="s">
        <v>406</v>
      </c>
      <c r="C276" s="202" t="s">
        <v>431</v>
      </c>
      <c r="D276" s="171" t="s">
        <v>423</v>
      </c>
      <c r="E276" s="173">
        <v>0.63</v>
      </c>
      <c r="F276" s="171"/>
      <c r="G276" s="171">
        <v>0.42</v>
      </c>
      <c r="H276" s="148"/>
    </row>
    <row r="277" spans="1:8" ht="15.75">
      <c r="A277" s="199"/>
      <c r="B277" s="201"/>
      <c r="C277" s="203"/>
      <c r="D277" s="171" t="s">
        <v>424</v>
      </c>
      <c r="E277" s="173">
        <v>0.63</v>
      </c>
      <c r="F277" s="171"/>
      <c r="G277" s="171">
        <v>0.44</v>
      </c>
      <c r="H277" s="148"/>
    </row>
    <row r="278" spans="1:8" ht="15.75">
      <c r="A278" s="198">
        <v>209</v>
      </c>
      <c r="B278" s="200" t="s">
        <v>471</v>
      </c>
      <c r="C278" s="202" t="s">
        <v>431</v>
      </c>
      <c r="D278" s="171" t="s">
        <v>423</v>
      </c>
      <c r="E278" s="173">
        <v>0.63</v>
      </c>
      <c r="F278" s="171"/>
      <c r="G278" s="171">
        <v>0.29</v>
      </c>
      <c r="H278" s="148"/>
    </row>
    <row r="279" spans="1:8" ht="15.75">
      <c r="A279" s="199"/>
      <c r="B279" s="201"/>
      <c r="C279" s="203"/>
      <c r="D279" s="171" t="s">
        <v>424</v>
      </c>
      <c r="E279" s="173">
        <v>0.63</v>
      </c>
      <c r="F279" s="171"/>
      <c r="G279" s="171">
        <v>0.28</v>
      </c>
      <c r="H279" s="148"/>
    </row>
    <row r="280" spans="1:8" ht="15.75">
      <c r="A280" s="198">
        <v>210</v>
      </c>
      <c r="B280" s="200" t="s">
        <v>472</v>
      </c>
      <c r="C280" s="202" t="s">
        <v>431</v>
      </c>
      <c r="D280" s="171" t="s">
        <v>423</v>
      </c>
      <c r="E280" s="173">
        <v>0.63</v>
      </c>
      <c r="F280" s="171"/>
      <c r="G280" s="171">
        <v>0.323</v>
      </c>
      <c r="H280" s="148"/>
    </row>
    <row r="281" spans="1:8" ht="15.75">
      <c r="A281" s="199"/>
      <c r="B281" s="201"/>
      <c r="C281" s="203"/>
      <c r="D281" s="171" t="s">
        <v>424</v>
      </c>
      <c r="E281" s="173">
        <v>0.63</v>
      </c>
      <c r="F281" s="171"/>
      <c r="G281" s="171">
        <v>0.32</v>
      </c>
      <c r="H281" s="148"/>
    </row>
    <row r="282" spans="1:8" ht="15.75">
      <c r="A282" s="198">
        <v>211</v>
      </c>
      <c r="B282" s="200" t="s">
        <v>473</v>
      </c>
      <c r="C282" s="202" t="s">
        <v>431</v>
      </c>
      <c r="D282" s="171" t="s">
        <v>423</v>
      </c>
      <c r="E282" s="173">
        <v>0.63</v>
      </c>
      <c r="F282" s="171"/>
      <c r="G282" s="171">
        <v>0.418</v>
      </c>
      <c r="H282" s="148"/>
    </row>
    <row r="283" spans="1:8" ht="15.75">
      <c r="A283" s="199"/>
      <c r="B283" s="201"/>
      <c r="C283" s="203"/>
      <c r="D283" s="171" t="s">
        <v>424</v>
      </c>
      <c r="E283" s="173">
        <v>0.63</v>
      </c>
      <c r="F283" s="171"/>
      <c r="G283" s="171">
        <v>0.425</v>
      </c>
      <c r="H283" s="148"/>
    </row>
    <row r="284" spans="1:8" ht="15.75">
      <c r="A284" s="171">
        <v>212</v>
      </c>
      <c r="B284" s="152" t="s">
        <v>474</v>
      </c>
      <c r="C284" s="172" t="s">
        <v>431</v>
      </c>
      <c r="D284" s="171" t="s">
        <v>423</v>
      </c>
      <c r="E284" s="173">
        <v>0.4</v>
      </c>
      <c r="F284" s="171"/>
      <c r="G284" s="171">
        <v>0.165</v>
      </c>
      <c r="H284" s="148"/>
    </row>
    <row r="285" spans="1:8" ht="15.75">
      <c r="A285" s="171">
        <v>213</v>
      </c>
      <c r="B285" s="152" t="s">
        <v>399</v>
      </c>
      <c r="C285" s="172" t="s">
        <v>431</v>
      </c>
      <c r="D285" s="171" t="s">
        <v>423</v>
      </c>
      <c r="E285" s="173">
        <v>0.4</v>
      </c>
      <c r="F285" s="171"/>
      <c r="G285" s="171">
        <v>0.105</v>
      </c>
      <c r="H285" s="148"/>
    </row>
    <row r="286" spans="1:8" ht="15.75">
      <c r="A286" s="171">
        <v>214</v>
      </c>
      <c r="B286" s="152" t="s">
        <v>475</v>
      </c>
      <c r="C286" s="172" t="s">
        <v>431</v>
      </c>
      <c r="D286" s="171" t="s">
        <v>423</v>
      </c>
      <c r="E286" s="173">
        <v>0.4</v>
      </c>
      <c r="F286" s="171"/>
      <c r="G286" s="171">
        <v>0.2</v>
      </c>
      <c r="H286" s="148"/>
    </row>
    <row r="287" spans="1:8" ht="15.75">
      <c r="A287" s="171">
        <v>215</v>
      </c>
      <c r="B287" s="152" t="s">
        <v>272</v>
      </c>
      <c r="C287" s="172" t="s">
        <v>431</v>
      </c>
      <c r="D287" s="171" t="s">
        <v>423</v>
      </c>
      <c r="E287" s="173">
        <v>0.4</v>
      </c>
      <c r="F287" s="171"/>
      <c r="G287" s="171">
        <v>0.13</v>
      </c>
      <c r="H287" s="148"/>
    </row>
    <row r="288" spans="1:8" ht="15.75">
      <c r="A288" s="171">
        <v>216</v>
      </c>
      <c r="B288" s="152" t="s">
        <v>476</v>
      </c>
      <c r="C288" s="172" t="s">
        <v>431</v>
      </c>
      <c r="D288" s="171" t="s">
        <v>423</v>
      </c>
      <c r="E288" s="173">
        <v>0.4</v>
      </c>
      <c r="F288" s="171"/>
      <c r="G288" s="171">
        <v>0.16</v>
      </c>
      <c r="H288" s="148"/>
    </row>
    <row r="289" spans="1:8" ht="15.75">
      <c r="A289" s="198">
        <v>217</v>
      </c>
      <c r="B289" s="200" t="s">
        <v>477</v>
      </c>
      <c r="C289" s="202" t="s">
        <v>431</v>
      </c>
      <c r="D289" s="171" t="s">
        <v>423</v>
      </c>
      <c r="E289" s="173">
        <v>0.63</v>
      </c>
      <c r="F289" s="171"/>
      <c r="G289" s="171">
        <v>0.29</v>
      </c>
      <c r="H289" s="148"/>
    </row>
    <row r="290" spans="1:8" ht="15.75">
      <c r="A290" s="199"/>
      <c r="B290" s="201"/>
      <c r="C290" s="203"/>
      <c r="D290" s="171" t="s">
        <v>424</v>
      </c>
      <c r="E290" s="173">
        <v>0.63</v>
      </c>
      <c r="F290" s="171"/>
      <c r="G290" s="171">
        <v>0.31</v>
      </c>
      <c r="H290" s="148"/>
    </row>
    <row r="291" spans="1:8" ht="15.75">
      <c r="A291" s="198">
        <v>218</v>
      </c>
      <c r="B291" s="200" t="s">
        <v>478</v>
      </c>
      <c r="C291" s="202" t="s">
        <v>431</v>
      </c>
      <c r="D291" s="171" t="s">
        <v>423</v>
      </c>
      <c r="E291" s="173">
        <v>0.4</v>
      </c>
      <c r="F291" s="171"/>
      <c r="G291" s="171">
        <v>0.21</v>
      </c>
      <c r="H291" s="148"/>
    </row>
    <row r="292" spans="1:8" ht="15.75">
      <c r="A292" s="199"/>
      <c r="B292" s="201"/>
      <c r="C292" s="203"/>
      <c r="D292" s="171" t="s">
        <v>424</v>
      </c>
      <c r="E292" s="173">
        <v>0.4</v>
      </c>
      <c r="F292" s="171"/>
      <c r="G292" s="171">
        <v>0.19</v>
      </c>
      <c r="H292" s="148"/>
    </row>
    <row r="293" spans="1:8" ht="15.75">
      <c r="A293" s="198">
        <v>219</v>
      </c>
      <c r="B293" s="200" t="s">
        <v>400</v>
      </c>
      <c r="C293" s="202" t="s">
        <v>431</v>
      </c>
      <c r="D293" s="171" t="s">
        <v>423</v>
      </c>
      <c r="E293" s="173">
        <v>0.4</v>
      </c>
      <c r="F293" s="171"/>
      <c r="G293" s="171">
        <v>0.22</v>
      </c>
      <c r="H293" s="148"/>
    </row>
    <row r="294" spans="1:8" ht="15.75">
      <c r="A294" s="199"/>
      <c r="B294" s="201"/>
      <c r="C294" s="203"/>
      <c r="D294" s="171" t="s">
        <v>424</v>
      </c>
      <c r="E294" s="173">
        <v>0.4</v>
      </c>
      <c r="F294" s="171"/>
      <c r="G294" s="171">
        <v>0.225</v>
      </c>
      <c r="H294" s="148"/>
    </row>
    <row r="295" spans="1:8" ht="15.75">
      <c r="A295" s="198">
        <v>220</v>
      </c>
      <c r="B295" s="200" t="s">
        <v>479</v>
      </c>
      <c r="C295" s="202" t="s">
        <v>431</v>
      </c>
      <c r="D295" s="171" t="s">
        <v>423</v>
      </c>
      <c r="E295" s="173">
        <v>0.4</v>
      </c>
      <c r="F295" s="171"/>
      <c r="G295" s="171">
        <v>0.23</v>
      </c>
      <c r="H295" s="148"/>
    </row>
    <row r="296" spans="1:8" ht="15.75">
      <c r="A296" s="199"/>
      <c r="B296" s="201"/>
      <c r="C296" s="203"/>
      <c r="D296" s="171" t="s">
        <v>424</v>
      </c>
      <c r="E296" s="173">
        <v>0.4</v>
      </c>
      <c r="F296" s="171"/>
      <c r="G296" s="171">
        <v>0.258</v>
      </c>
      <c r="H296" s="148"/>
    </row>
    <row r="297" spans="1:8" ht="15.75">
      <c r="A297" s="198">
        <v>221</v>
      </c>
      <c r="B297" s="200" t="s">
        <v>480</v>
      </c>
      <c r="C297" s="202" t="s">
        <v>431</v>
      </c>
      <c r="D297" s="171" t="s">
        <v>423</v>
      </c>
      <c r="E297" s="173">
        <v>0.25</v>
      </c>
      <c r="F297" s="171"/>
      <c r="G297" s="171">
        <v>0.155</v>
      </c>
      <c r="H297" s="148"/>
    </row>
    <row r="298" spans="1:8" ht="15.75">
      <c r="A298" s="199"/>
      <c r="B298" s="201"/>
      <c r="C298" s="203"/>
      <c r="D298" s="171" t="s">
        <v>424</v>
      </c>
      <c r="E298" s="173">
        <v>0.25</v>
      </c>
      <c r="F298" s="171"/>
      <c r="G298" s="171">
        <v>0.14</v>
      </c>
      <c r="H298" s="148"/>
    </row>
    <row r="299" spans="1:8" ht="15.75">
      <c r="A299" s="171">
        <v>222</v>
      </c>
      <c r="B299" s="152" t="s">
        <v>481</v>
      </c>
      <c r="C299" s="172" t="s">
        <v>431</v>
      </c>
      <c r="D299" s="171" t="s">
        <v>423</v>
      </c>
      <c r="E299" s="173">
        <v>0.4</v>
      </c>
      <c r="F299" s="171"/>
      <c r="G299" s="171">
        <v>0.235</v>
      </c>
      <c r="H299" s="148"/>
    </row>
    <row r="300" spans="1:8" ht="15.75">
      <c r="A300" s="198">
        <v>223</v>
      </c>
      <c r="B300" s="200" t="s">
        <v>482</v>
      </c>
      <c r="C300" s="202" t="s">
        <v>431</v>
      </c>
      <c r="D300" s="171" t="s">
        <v>423</v>
      </c>
      <c r="E300" s="173">
        <v>0.4</v>
      </c>
      <c r="F300" s="171"/>
      <c r="G300" s="171">
        <v>0.25</v>
      </c>
      <c r="H300" s="148"/>
    </row>
    <row r="301" spans="1:8" ht="15.75">
      <c r="A301" s="199"/>
      <c r="B301" s="201"/>
      <c r="C301" s="203"/>
      <c r="D301" s="171" t="s">
        <v>424</v>
      </c>
      <c r="E301" s="173">
        <v>0.4</v>
      </c>
      <c r="F301" s="171"/>
      <c r="G301" s="171">
        <v>0.26</v>
      </c>
      <c r="H301" s="148"/>
    </row>
    <row r="302" spans="1:8" ht="15.75">
      <c r="A302" s="198">
        <v>224</v>
      </c>
      <c r="B302" s="200" t="s">
        <v>483</v>
      </c>
      <c r="C302" s="202" t="s">
        <v>431</v>
      </c>
      <c r="D302" s="171" t="s">
        <v>423</v>
      </c>
      <c r="E302" s="173">
        <v>0.63</v>
      </c>
      <c r="F302" s="171"/>
      <c r="G302" s="171">
        <v>0.27</v>
      </c>
      <c r="H302" s="148"/>
    </row>
    <row r="303" spans="1:8" ht="15.75">
      <c r="A303" s="199"/>
      <c r="B303" s="201"/>
      <c r="C303" s="203"/>
      <c r="D303" s="171" t="s">
        <v>424</v>
      </c>
      <c r="E303" s="173">
        <v>0.63</v>
      </c>
      <c r="F303" s="171"/>
      <c r="G303" s="171">
        <v>0.33</v>
      </c>
      <c r="H303" s="148"/>
    </row>
    <row r="304" spans="1:8" ht="15.75">
      <c r="A304" s="171">
        <v>225</v>
      </c>
      <c r="B304" s="152" t="s">
        <v>401</v>
      </c>
      <c r="C304" s="172" t="s">
        <v>422</v>
      </c>
      <c r="D304" s="171" t="s">
        <v>423</v>
      </c>
      <c r="E304" s="173">
        <v>0.4</v>
      </c>
      <c r="F304" s="171"/>
      <c r="G304" s="171">
        <v>0.07</v>
      </c>
      <c r="H304" s="148"/>
    </row>
    <row r="305" spans="1:8" ht="15.75">
      <c r="A305" s="171">
        <v>226</v>
      </c>
      <c r="B305" s="152" t="s">
        <v>484</v>
      </c>
      <c r="C305" s="172" t="s">
        <v>422</v>
      </c>
      <c r="D305" s="171" t="s">
        <v>423</v>
      </c>
      <c r="E305" s="173">
        <v>0.4</v>
      </c>
      <c r="F305" s="171"/>
      <c r="G305" s="171">
        <v>0.28</v>
      </c>
      <c r="H305" s="148"/>
    </row>
    <row r="306" spans="1:8" ht="15.75">
      <c r="A306" s="198">
        <v>227</v>
      </c>
      <c r="B306" s="200" t="s">
        <v>485</v>
      </c>
      <c r="C306" s="202" t="s">
        <v>422</v>
      </c>
      <c r="D306" s="171" t="s">
        <v>423</v>
      </c>
      <c r="E306" s="173">
        <v>0.63</v>
      </c>
      <c r="F306" s="171"/>
      <c r="G306" s="171">
        <v>0.45</v>
      </c>
      <c r="H306" s="148"/>
    </row>
    <row r="307" spans="1:8" ht="15.75">
      <c r="A307" s="199"/>
      <c r="B307" s="201"/>
      <c r="C307" s="203"/>
      <c r="D307" s="171" t="s">
        <v>424</v>
      </c>
      <c r="E307" s="173">
        <v>0.63</v>
      </c>
      <c r="F307" s="171"/>
      <c r="G307" s="171">
        <v>0.39</v>
      </c>
      <c r="H307" s="148"/>
    </row>
    <row r="308" spans="1:8" ht="15.75">
      <c r="A308" s="168">
        <v>228</v>
      </c>
      <c r="B308" s="169" t="s">
        <v>486</v>
      </c>
      <c r="C308" s="172" t="s">
        <v>431</v>
      </c>
      <c r="D308" s="171" t="s">
        <v>423</v>
      </c>
      <c r="E308" s="173">
        <v>0.25</v>
      </c>
      <c r="F308" s="171"/>
      <c r="G308" s="171">
        <v>0</v>
      </c>
      <c r="H308" s="148"/>
    </row>
    <row r="309" spans="1:8" ht="15.75">
      <c r="A309" s="198">
        <v>229</v>
      </c>
      <c r="B309" s="200" t="s">
        <v>487</v>
      </c>
      <c r="C309" s="202" t="s">
        <v>422</v>
      </c>
      <c r="D309" s="171" t="s">
        <v>423</v>
      </c>
      <c r="E309" s="173">
        <v>0.4</v>
      </c>
      <c r="F309" s="171"/>
      <c r="G309" s="171">
        <v>0.204</v>
      </c>
      <c r="H309" s="148"/>
    </row>
    <row r="310" spans="1:8" ht="15.75">
      <c r="A310" s="199"/>
      <c r="B310" s="201"/>
      <c r="C310" s="203"/>
      <c r="D310" s="171" t="s">
        <v>424</v>
      </c>
      <c r="E310" s="173">
        <v>0.4</v>
      </c>
      <c r="F310" s="171"/>
      <c r="G310" s="171">
        <v>0.198</v>
      </c>
      <c r="H310" s="148"/>
    </row>
    <row r="311" spans="1:8" ht="15.75">
      <c r="A311" s="198">
        <v>230</v>
      </c>
      <c r="B311" s="200" t="s">
        <v>488</v>
      </c>
      <c r="C311" s="202" t="s">
        <v>431</v>
      </c>
      <c r="D311" s="171" t="s">
        <v>423</v>
      </c>
      <c r="E311" s="173">
        <v>0.4</v>
      </c>
      <c r="F311" s="171"/>
      <c r="G311" s="171">
        <v>0.285</v>
      </c>
      <c r="H311" s="148"/>
    </row>
    <row r="312" spans="1:8" ht="15.75">
      <c r="A312" s="199"/>
      <c r="B312" s="201"/>
      <c r="C312" s="203"/>
      <c r="D312" s="171" t="s">
        <v>424</v>
      </c>
      <c r="E312" s="173">
        <v>0.4</v>
      </c>
      <c r="F312" s="171"/>
      <c r="G312" s="171">
        <v>0.26</v>
      </c>
      <c r="H312" s="148"/>
    </row>
    <row r="313" spans="1:8" ht="15.75">
      <c r="A313" s="171">
        <v>231</v>
      </c>
      <c r="B313" s="152" t="s">
        <v>236</v>
      </c>
      <c r="C313" s="172" t="s">
        <v>422</v>
      </c>
      <c r="D313" s="171" t="s">
        <v>423</v>
      </c>
      <c r="E313" s="173">
        <v>0.56</v>
      </c>
      <c r="F313" s="171"/>
      <c r="G313" s="171">
        <v>0.44</v>
      </c>
      <c r="H313" s="148"/>
    </row>
    <row r="314" spans="1:8" ht="15.75">
      <c r="A314" s="171">
        <v>232</v>
      </c>
      <c r="B314" s="152" t="s">
        <v>489</v>
      </c>
      <c r="C314" s="172" t="s">
        <v>422</v>
      </c>
      <c r="D314" s="171" t="s">
        <v>423</v>
      </c>
      <c r="E314" s="173">
        <v>0.63</v>
      </c>
      <c r="F314" s="171"/>
      <c r="G314" s="171">
        <v>0.448</v>
      </c>
      <c r="H314" s="148"/>
    </row>
    <row r="315" spans="1:8" ht="15.75">
      <c r="A315" s="198">
        <v>233</v>
      </c>
      <c r="B315" s="200" t="s">
        <v>388</v>
      </c>
      <c r="C315" s="202" t="s">
        <v>422</v>
      </c>
      <c r="D315" s="171" t="s">
        <v>423</v>
      </c>
      <c r="E315" s="173">
        <v>0.32</v>
      </c>
      <c r="F315" s="171"/>
      <c r="G315" s="171">
        <v>0.18</v>
      </c>
      <c r="H315" s="148"/>
    </row>
    <row r="316" spans="1:8" ht="15.75">
      <c r="A316" s="199"/>
      <c r="B316" s="201"/>
      <c r="C316" s="203"/>
      <c r="D316" s="171" t="s">
        <v>424</v>
      </c>
      <c r="E316" s="173">
        <v>0.4</v>
      </c>
      <c r="F316" s="171"/>
      <c r="G316" s="171">
        <v>0.16</v>
      </c>
      <c r="H316" s="148"/>
    </row>
    <row r="317" spans="1:8" ht="15.75">
      <c r="A317" s="171">
        <v>234</v>
      </c>
      <c r="B317" s="152" t="s">
        <v>490</v>
      </c>
      <c r="C317" s="172" t="s">
        <v>422</v>
      </c>
      <c r="D317" s="171" t="s">
        <v>423</v>
      </c>
      <c r="E317" s="173">
        <v>0.63</v>
      </c>
      <c r="F317" s="171"/>
      <c r="G317" s="171">
        <v>0.31</v>
      </c>
      <c r="H317" s="148"/>
    </row>
    <row r="318" spans="1:8" ht="15.75">
      <c r="A318" s="198">
        <v>235</v>
      </c>
      <c r="B318" s="200" t="s">
        <v>491</v>
      </c>
      <c r="C318" s="202" t="s">
        <v>422</v>
      </c>
      <c r="D318" s="171" t="s">
        <v>423</v>
      </c>
      <c r="E318" s="173">
        <v>0.63</v>
      </c>
      <c r="F318" s="171"/>
      <c r="G318" s="171">
        <v>0.48</v>
      </c>
      <c r="H318" s="148"/>
    </row>
    <row r="319" spans="1:8" ht="15.75">
      <c r="A319" s="199"/>
      <c r="B319" s="201"/>
      <c r="C319" s="203"/>
      <c r="D319" s="171" t="s">
        <v>424</v>
      </c>
      <c r="E319" s="173">
        <v>0.63</v>
      </c>
      <c r="F319" s="171"/>
      <c r="G319" s="171">
        <v>0.5</v>
      </c>
      <c r="H319" s="148"/>
    </row>
    <row r="320" spans="1:8" ht="15.75">
      <c r="A320" s="171">
        <v>236</v>
      </c>
      <c r="B320" s="152" t="s">
        <v>492</v>
      </c>
      <c r="C320" s="172" t="s">
        <v>422</v>
      </c>
      <c r="D320" s="171" t="s">
        <v>423</v>
      </c>
      <c r="E320" s="173">
        <v>0.4</v>
      </c>
      <c r="F320" s="171"/>
      <c r="G320" s="171">
        <v>0.25</v>
      </c>
      <c r="H320" s="148"/>
    </row>
    <row r="321" spans="1:8" ht="15.75">
      <c r="A321" s="171">
        <v>237</v>
      </c>
      <c r="B321" s="152" t="s">
        <v>493</v>
      </c>
      <c r="C321" s="172" t="s">
        <v>431</v>
      </c>
      <c r="D321" s="171" t="s">
        <v>423</v>
      </c>
      <c r="E321" s="173">
        <v>0.4</v>
      </c>
      <c r="F321" s="171"/>
      <c r="G321" s="171">
        <v>0</v>
      </c>
      <c r="H321" s="148"/>
    </row>
    <row r="322" spans="1:8" ht="15.75">
      <c r="A322" s="198">
        <v>238</v>
      </c>
      <c r="B322" s="200" t="s">
        <v>494</v>
      </c>
      <c r="C322" s="202" t="s">
        <v>422</v>
      </c>
      <c r="D322" s="171" t="s">
        <v>423</v>
      </c>
      <c r="E322" s="173">
        <v>0.4</v>
      </c>
      <c r="F322" s="171"/>
      <c r="G322" s="171">
        <v>0.137</v>
      </c>
      <c r="H322" s="148"/>
    </row>
    <row r="323" spans="1:8" ht="15.75">
      <c r="A323" s="199"/>
      <c r="B323" s="201"/>
      <c r="C323" s="203"/>
      <c r="D323" s="171" t="s">
        <v>424</v>
      </c>
      <c r="E323" s="173">
        <v>0.4</v>
      </c>
      <c r="F323" s="171"/>
      <c r="G323" s="171">
        <v>0.14</v>
      </c>
      <c r="H323" s="148"/>
    </row>
    <row r="324" spans="1:8" ht="15.75">
      <c r="A324" s="198">
        <v>239</v>
      </c>
      <c r="B324" s="200" t="s">
        <v>495</v>
      </c>
      <c r="C324" s="202" t="s">
        <v>422</v>
      </c>
      <c r="D324" s="171" t="s">
        <v>423</v>
      </c>
      <c r="E324" s="173">
        <v>0.4</v>
      </c>
      <c r="F324" s="171"/>
      <c r="G324" s="171">
        <v>0.27</v>
      </c>
      <c r="H324" s="148"/>
    </row>
    <row r="325" spans="1:8" ht="15.75">
      <c r="A325" s="199"/>
      <c r="B325" s="201"/>
      <c r="C325" s="203"/>
      <c r="D325" s="171" t="s">
        <v>424</v>
      </c>
      <c r="E325" s="173">
        <v>0.4</v>
      </c>
      <c r="F325" s="171"/>
      <c r="G325" s="171">
        <v>0.23</v>
      </c>
      <c r="H325" s="148"/>
    </row>
    <row r="326" spans="1:8" ht="15.75">
      <c r="A326" s="198">
        <v>240</v>
      </c>
      <c r="B326" s="200" t="s">
        <v>496</v>
      </c>
      <c r="C326" s="202" t="s">
        <v>431</v>
      </c>
      <c r="D326" s="171" t="s">
        <v>423</v>
      </c>
      <c r="E326" s="173">
        <v>0.63</v>
      </c>
      <c r="F326" s="171"/>
      <c r="G326" s="171">
        <v>0</v>
      </c>
      <c r="H326" s="148"/>
    </row>
    <row r="327" spans="1:8" ht="15.75">
      <c r="A327" s="199"/>
      <c r="B327" s="201"/>
      <c r="C327" s="203"/>
      <c r="D327" s="171" t="s">
        <v>424</v>
      </c>
      <c r="E327" s="173">
        <v>0.63</v>
      </c>
      <c r="F327" s="171"/>
      <c r="G327" s="171">
        <v>0</v>
      </c>
      <c r="H327" s="148"/>
    </row>
    <row r="328" spans="1:8" ht="15.75">
      <c r="A328" s="198">
        <v>241</v>
      </c>
      <c r="B328" s="200" t="s">
        <v>402</v>
      </c>
      <c r="C328" s="202" t="s">
        <v>431</v>
      </c>
      <c r="D328" s="171" t="s">
        <v>423</v>
      </c>
      <c r="E328" s="173">
        <v>0.25</v>
      </c>
      <c r="F328" s="171"/>
      <c r="G328" s="171">
        <v>0</v>
      </c>
      <c r="H328" s="148"/>
    </row>
    <row r="329" spans="1:8" ht="15.75">
      <c r="A329" s="199"/>
      <c r="B329" s="201"/>
      <c r="C329" s="203"/>
      <c r="D329" s="171" t="s">
        <v>424</v>
      </c>
      <c r="E329" s="173">
        <v>0.25</v>
      </c>
      <c r="F329" s="171"/>
      <c r="G329" s="171">
        <v>0</v>
      </c>
      <c r="H329" s="148"/>
    </row>
    <row r="330" spans="1:8" ht="15.75">
      <c r="A330" s="171">
        <v>242</v>
      </c>
      <c r="B330" s="152" t="s">
        <v>497</v>
      </c>
      <c r="C330" s="172" t="s">
        <v>422</v>
      </c>
      <c r="D330" s="171" t="s">
        <v>423</v>
      </c>
      <c r="E330" s="173">
        <v>0.18</v>
      </c>
      <c r="F330" s="171"/>
      <c r="G330" s="171">
        <v>0.09</v>
      </c>
      <c r="H330" s="148"/>
    </row>
    <row r="331" spans="1:8" ht="15.75">
      <c r="A331" s="171">
        <v>243</v>
      </c>
      <c r="B331" s="152" t="s">
        <v>498</v>
      </c>
      <c r="C331" s="172" t="s">
        <v>422</v>
      </c>
      <c r="D331" s="171" t="s">
        <v>423</v>
      </c>
      <c r="E331" s="173">
        <v>0.4</v>
      </c>
      <c r="F331" s="171"/>
      <c r="G331" s="171">
        <v>0</v>
      </c>
      <c r="H331" s="148"/>
    </row>
    <row r="332" spans="1:8" ht="15.75">
      <c r="A332" s="198">
        <v>244</v>
      </c>
      <c r="B332" s="200" t="s">
        <v>499</v>
      </c>
      <c r="C332" s="202" t="s">
        <v>422</v>
      </c>
      <c r="D332" s="171" t="s">
        <v>423</v>
      </c>
      <c r="E332" s="173">
        <v>0.63</v>
      </c>
      <c r="F332" s="171"/>
      <c r="G332" s="171">
        <v>0</v>
      </c>
      <c r="H332" s="148"/>
    </row>
    <row r="333" spans="1:8" ht="15.75">
      <c r="A333" s="199"/>
      <c r="B333" s="201"/>
      <c r="C333" s="203"/>
      <c r="D333" s="171" t="s">
        <v>424</v>
      </c>
      <c r="E333" s="173">
        <v>0.63</v>
      </c>
      <c r="F333" s="171"/>
      <c r="G333" s="171">
        <v>0</v>
      </c>
      <c r="H333" s="148"/>
    </row>
    <row r="334" spans="1:8" ht="15.75">
      <c r="A334" s="198">
        <v>245</v>
      </c>
      <c r="B334" s="200" t="s">
        <v>500</v>
      </c>
      <c r="C334" s="202" t="s">
        <v>422</v>
      </c>
      <c r="D334" s="171" t="s">
        <v>423</v>
      </c>
      <c r="E334" s="173">
        <v>0.4</v>
      </c>
      <c r="F334" s="171"/>
      <c r="G334" s="171">
        <v>0.244</v>
      </c>
      <c r="H334" s="148"/>
    </row>
    <row r="335" spans="1:8" ht="15.75">
      <c r="A335" s="199"/>
      <c r="B335" s="201"/>
      <c r="C335" s="203"/>
      <c r="D335" s="171" t="s">
        <v>424</v>
      </c>
      <c r="E335" s="173">
        <v>0.4</v>
      </c>
      <c r="F335" s="171"/>
      <c r="G335" s="171">
        <v>0.2</v>
      </c>
      <c r="H335" s="148"/>
    </row>
    <row r="336" spans="1:8" ht="15.75">
      <c r="A336" s="171">
        <v>246</v>
      </c>
      <c r="B336" s="152" t="s">
        <v>501</v>
      </c>
      <c r="C336" s="172" t="s">
        <v>431</v>
      </c>
      <c r="D336" s="171" t="s">
        <v>423</v>
      </c>
      <c r="E336" s="173">
        <v>0.4</v>
      </c>
      <c r="F336" s="171"/>
      <c r="G336" s="171">
        <v>0.174</v>
      </c>
      <c r="H336" s="148"/>
    </row>
    <row r="337" spans="1:8" ht="15.75">
      <c r="A337" s="198">
        <v>247</v>
      </c>
      <c r="B337" s="200" t="s">
        <v>502</v>
      </c>
      <c r="C337" s="202" t="s">
        <v>431</v>
      </c>
      <c r="D337" s="171" t="s">
        <v>423</v>
      </c>
      <c r="E337" s="173">
        <v>0.4</v>
      </c>
      <c r="F337" s="171"/>
      <c r="G337" s="171">
        <v>0.075</v>
      </c>
      <c r="H337" s="148"/>
    </row>
    <row r="338" spans="1:8" ht="15.75">
      <c r="A338" s="199"/>
      <c r="B338" s="201"/>
      <c r="C338" s="203"/>
      <c r="D338" s="171" t="s">
        <v>424</v>
      </c>
      <c r="E338" s="173">
        <v>0.4</v>
      </c>
      <c r="F338" s="171"/>
      <c r="G338" s="171">
        <v>0.26</v>
      </c>
      <c r="H338" s="148"/>
    </row>
    <row r="339" spans="1:8" ht="15.75">
      <c r="A339" s="171">
        <v>248</v>
      </c>
      <c r="B339" s="152" t="s">
        <v>503</v>
      </c>
      <c r="C339" s="172" t="s">
        <v>431</v>
      </c>
      <c r="D339" s="171" t="s">
        <v>423</v>
      </c>
      <c r="E339" s="173">
        <v>0.4</v>
      </c>
      <c r="F339" s="171"/>
      <c r="G339" s="171">
        <v>0.148</v>
      </c>
      <c r="H339" s="148"/>
    </row>
    <row r="340" spans="1:8" ht="15.75">
      <c r="A340" s="171">
        <v>249</v>
      </c>
      <c r="B340" s="152" t="s">
        <v>504</v>
      </c>
      <c r="C340" s="172" t="s">
        <v>431</v>
      </c>
      <c r="D340" s="171" t="s">
        <v>423</v>
      </c>
      <c r="E340" s="173">
        <v>0.63</v>
      </c>
      <c r="F340" s="171"/>
      <c r="G340" s="171">
        <v>0.46</v>
      </c>
      <c r="H340" s="148"/>
    </row>
    <row r="341" spans="1:8" ht="15.75">
      <c r="A341" s="198">
        <v>250</v>
      </c>
      <c r="B341" s="200" t="s">
        <v>505</v>
      </c>
      <c r="C341" s="202" t="s">
        <v>431</v>
      </c>
      <c r="D341" s="171" t="s">
        <v>423</v>
      </c>
      <c r="E341" s="173">
        <v>0.4</v>
      </c>
      <c r="F341" s="171"/>
      <c r="G341" s="171">
        <v>0.26</v>
      </c>
      <c r="H341" s="148"/>
    </row>
    <row r="342" spans="1:8" ht="15.75">
      <c r="A342" s="199"/>
      <c r="B342" s="201"/>
      <c r="C342" s="203"/>
      <c r="D342" s="171" t="s">
        <v>424</v>
      </c>
      <c r="E342" s="173">
        <v>0.4</v>
      </c>
      <c r="F342" s="171"/>
      <c r="G342" s="171">
        <v>0.217</v>
      </c>
      <c r="H342" s="148"/>
    </row>
    <row r="343" spans="1:8" ht="15.75">
      <c r="A343" s="198">
        <v>251</v>
      </c>
      <c r="B343" s="200" t="s">
        <v>506</v>
      </c>
      <c r="C343" s="202" t="s">
        <v>431</v>
      </c>
      <c r="D343" s="171" t="s">
        <v>423</v>
      </c>
      <c r="E343" s="173">
        <v>0.63</v>
      </c>
      <c r="F343" s="171"/>
      <c r="G343" s="171">
        <v>0.4</v>
      </c>
      <c r="H343" s="148"/>
    </row>
    <row r="344" spans="1:8" ht="15.75">
      <c r="A344" s="199"/>
      <c r="B344" s="201"/>
      <c r="C344" s="203"/>
      <c r="D344" s="171" t="s">
        <v>424</v>
      </c>
      <c r="E344" s="173">
        <v>0.63</v>
      </c>
      <c r="F344" s="171"/>
      <c r="G344" s="171">
        <v>0.5</v>
      </c>
      <c r="H344" s="148"/>
    </row>
    <row r="345" spans="1:8" ht="15.75">
      <c r="A345" s="198">
        <v>252</v>
      </c>
      <c r="B345" s="200" t="s">
        <v>507</v>
      </c>
      <c r="C345" s="202" t="s">
        <v>431</v>
      </c>
      <c r="D345" s="171" t="s">
        <v>423</v>
      </c>
      <c r="E345" s="173">
        <v>0.63</v>
      </c>
      <c r="F345" s="171"/>
      <c r="G345" s="171">
        <v>0.254</v>
      </c>
      <c r="H345" s="148"/>
    </row>
    <row r="346" spans="1:8" ht="15.75">
      <c r="A346" s="199"/>
      <c r="B346" s="201"/>
      <c r="C346" s="203"/>
      <c r="D346" s="171" t="s">
        <v>424</v>
      </c>
      <c r="E346" s="173">
        <v>0.63</v>
      </c>
      <c r="F346" s="171"/>
      <c r="G346" s="171">
        <v>0.271</v>
      </c>
      <c r="H346" s="148"/>
    </row>
    <row r="347" spans="1:8" ht="15.75">
      <c r="A347" s="171">
        <v>253</v>
      </c>
      <c r="B347" s="152" t="s">
        <v>508</v>
      </c>
      <c r="C347" s="172" t="s">
        <v>422</v>
      </c>
      <c r="D347" s="171" t="s">
        <v>423</v>
      </c>
      <c r="E347" s="173">
        <v>0.4</v>
      </c>
      <c r="F347" s="171"/>
      <c r="G347" s="171">
        <v>0.3</v>
      </c>
      <c r="H347" s="148"/>
    </row>
    <row r="348" spans="1:8" ht="15.75">
      <c r="A348" s="171">
        <v>254</v>
      </c>
      <c r="B348" s="152" t="s">
        <v>509</v>
      </c>
      <c r="C348" s="172" t="s">
        <v>422</v>
      </c>
      <c r="D348" s="171" t="s">
        <v>423</v>
      </c>
      <c r="E348" s="173">
        <v>0.4</v>
      </c>
      <c r="F348" s="171"/>
      <c r="G348" s="171">
        <v>0.12</v>
      </c>
      <c r="H348" s="148"/>
    </row>
    <row r="349" spans="1:8" ht="15.75">
      <c r="A349" s="171">
        <v>255</v>
      </c>
      <c r="B349" s="152" t="s">
        <v>510</v>
      </c>
      <c r="C349" s="172" t="s">
        <v>431</v>
      </c>
      <c r="D349" s="171" t="s">
        <v>423</v>
      </c>
      <c r="E349" s="173">
        <v>0.4</v>
      </c>
      <c r="F349" s="171"/>
      <c r="G349" s="171">
        <v>0.185</v>
      </c>
      <c r="H349" s="148"/>
    </row>
    <row r="350" spans="1:8" ht="15.75">
      <c r="A350" s="171">
        <v>256</v>
      </c>
      <c r="B350" s="152" t="s">
        <v>511</v>
      </c>
      <c r="C350" s="172" t="s">
        <v>422</v>
      </c>
      <c r="D350" s="171" t="s">
        <v>423</v>
      </c>
      <c r="E350" s="173">
        <v>0.32</v>
      </c>
      <c r="F350" s="171"/>
      <c r="G350" s="171">
        <v>0.21</v>
      </c>
      <c r="H350" s="148"/>
    </row>
    <row r="351" spans="1:8" ht="15.75">
      <c r="A351" s="171">
        <v>257</v>
      </c>
      <c r="B351" s="152" t="s">
        <v>512</v>
      </c>
      <c r="C351" s="172" t="s">
        <v>422</v>
      </c>
      <c r="D351" s="171" t="s">
        <v>423</v>
      </c>
      <c r="E351" s="173">
        <v>0.4</v>
      </c>
      <c r="F351" s="171"/>
      <c r="G351" s="171">
        <v>0.19</v>
      </c>
      <c r="H351" s="148"/>
    </row>
    <row r="352" spans="1:8" ht="15.75">
      <c r="A352" s="171">
        <v>258</v>
      </c>
      <c r="B352" s="152" t="s">
        <v>513</v>
      </c>
      <c r="C352" s="172" t="s">
        <v>422</v>
      </c>
      <c r="D352" s="171" t="s">
        <v>423</v>
      </c>
      <c r="E352" s="173">
        <v>0.4</v>
      </c>
      <c r="F352" s="171"/>
      <c r="G352" s="171">
        <v>0.236</v>
      </c>
      <c r="H352" s="148"/>
    </row>
    <row r="353" spans="1:8" ht="15.75">
      <c r="A353" s="198">
        <v>259</v>
      </c>
      <c r="B353" s="200" t="s">
        <v>514</v>
      </c>
      <c r="C353" s="202" t="s">
        <v>422</v>
      </c>
      <c r="D353" s="171" t="s">
        <v>423</v>
      </c>
      <c r="E353" s="173">
        <v>0.25</v>
      </c>
      <c r="F353" s="171"/>
      <c r="G353" s="171">
        <v>0.139</v>
      </c>
      <c r="H353" s="148"/>
    </row>
    <row r="354" spans="1:8" ht="15.75">
      <c r="A354" s="199"/>
      <c r="B354" s="201"/>
      <c r="C354" s="203"/>
      <c r="D354" s="171" t="s">
        <v>424</v>
      </c>
      <c r="E354" s="173">
        <v>0.25</v>
      </c>
      <c r="F354" s="171"/>
      <c r="G354" s="171">
        <v>0.11</v>
      </c>
      <c r="H354" s="148"/>
    </row>
    <row r="355" spans="1:8" ht="15.75">
      <c r="A355" s="171">
        <v>260</v>
      </c>
      <c r="B355" s="152" t="s">
        <v>515</v>
      </c>
      <c r="C355" s="172" t="s">
        <v>431</v>
      </c>
      <c r="D355" s="171" t="s">
        <v>423</v>
      </c>
      <c r="E355" s="173">
        <v>0.1</v>
      </c>
      <c r="F355" s="171"/>
      <c r="G355" s="171">
        <v>0.055</v>
      </c>
      <c r="H355" s="148"/>
    </row>
    <row r="356" spans="1:8" ht="15.75">
      <c r="A356" s="171">
        <v>261</v>
      </c>
      <c r="B356" s="152" t="s">
        <v>516</v>
      </c>
      <c r="C356" s="172" t="s">
        <v>431</v>
      </c>
      <c r="D356" s="171" t="s">
        <v>423</v>
      </c>
      <c r="E356" s="173">
        <v>0.4</v>
      </c>
      <c r="F356" s="171"/>
      <c r="G356" s="171">
        <v>0</v>
      </c>
      <c r="H356" s="148"/>
    </row>
    <row r="357" spans="1:8" ht="15.75">
      <c r="A357" s="171">
        <v>262</v>
      </c>
      <c r="B357" s="152" t="s">
        <v>517</v>
      </c>
      <c r="C357" s="172" t="s">
        <v>422</v>
      </c>
      <c r="D357" s="171" t="s">
        <v>423</v>
      </c>
      <c r="E357" s="173">
        <v>0.4</v>
      </c>
      <c r="F357" s="171"/>
      <c r="G357" s="171">
        <v>0.236</v>
      </c>
      <c r="H357" s="148"/>
    </row>
    <row r="358" spans="1:8" ht="15.75">
      <c r="A358" s="171">
        <v>263</v>
      </c>
      <c r="B358" s="152" t="s">
        <v>518</v>
      </c>
      <c r="C358" s="172" t="s">
        <v>422</v>
      </c>
      <c r="D358" s="171" t="s">
        <v>423</v>
      </c>
      <c r="E358" s="173">
        <v>0.16</v>
      </c>
      <c r="F358" s="171"/>
      <c r="G358" s="171">
        <v>0.033</v>
      </c>
      <c r="H358" s="148"/>
    </row>
    <row r="359" spans="1:8" ht="15.75">
      <c r="A359" s="198">
        <v>264</v>
      </c>
      <c r="B359" s="200" t="s">
        <v>519</v>
      </c>
      <c r="C359" s="202" t="s">
        <v>422</v>
      </c>
      <c r="D359" s="171" t="s">
        <v>423</v>
      </c>
      <c r="E359" s="173">
        <v>0.4</v>
      </c>
      <c r="F359" s="171"/>
      <c r="G359" s="171">
        <v>0.205</v>
      </c>
      <c r="H359" s="148"/>
    </row>
    <row r="360" spans="1:8" ht="15.75">
      <c r="A360" s="199"/>
      <c r="B360" s="201"/>
      <c r="C360" s="203"/>
      <c r="D360" s="171" t="s">
        <v>424</v>
      </c>
      <c r="E360" s="173">
        <v>0.4</v>
      </c>
      <c r="F360" s="171"/>
      <c r="G360" s="171">
        <v>0.19</v>
      </c>
      <c r="H360" s="148"/>
    </row>
    <row r="361" spans="1:8" ht="15.75">
      <c r="A361" s="171">
        <v>265</v>
      </c>
      <c r="B361" s="152" t="s">
        <v>520</v>
      </c>
      <c r="C361" s="172" t="s">
        <v>422</v>
      </c>
      <c r="D361" s="171" t="s">
        <v>423</v>
      </c>
      <c r="E361" s="173">
        <v>0.63</v>
      </c>
      <c r="F361" s="171"/>
      <c r="G361" s="171">
        <v>0.226</v>
      </c>
      <c r="H361" s="148"/>
    </row>
    <row r="362" spans="1:8" ht="15.75">
      <c r="A362" s="171">
        <v>266</v>
      </c>
      <c r="B362" s="152" t="s">
        <v>521</v>
      </c>
      <c r="C362" s="172" t="s">
        <v>431</v>
      </c>
      <c r="D362" s="171" t="s">
        <v>423</v>
      </c>
      <c r="E362" s="173">
        <v>0.1</v>
      </c>
      <c r="F362" s="171"/>
      <c r="G362" s="171">
        <v>0</v>
      </c>
      <c r="H362" s="148"/>
    </row>
    <row r="363" spans="1:8" ht="15.75">
      <c r="A363" s="171">
        <v>267</v>
      </c>
      <c r="B363" s="152" t="s">
        <v>522</v>
      </c>
      <c r="C363" s="172" t="s">
        <v>422</v>
      </c>
      <c r="D363" s="171" t="s">
        <v>423</v>
      </c>
      <c r="E363" s="173">
        <v>0.1</v>
      </c>
      <c r="F363" s="171"/>
      <c r="G363" s="171">
        <v>0.08</v>
      </c>
      <c r="H363" s="148"/>
    </row>
    <row r="364" spans="1:8" ht="15.75">
      <c r="A364" s="171">
        <v>268</v>
      </c>
      <c r="B364" s="152" t="s">
        <v>523</v>
      </c>
      <c r="C364" s="172" t="s">
        <v>422</v>
      </c>
      <c r="D364" s="171" t="s">
        <v>423</v>
      </c>
      <c r="E364" s="173">
        <v>0.16</v>
      </c>
      <c r="F364" s="171"/>
      <c r="G364" s="171">
        <v>0.105</v>
      </c>
      <c r="H364" s="148"/>
    </row>
    <row r="365" spans="1:8" ht="15.75">
      <c r="A365" s="171">
        <v>269</v>
      </c>
      <c r="B365" s="152" t="s">
        <v>524</v>
      </c>
      <c r="C365" s="172" t="s">
        <v>422</v>
      </c>
      <c r="D365" s="171" t="s">
        <v>423</v>
      </c>
      <c r="E365" s="173">
        <v>0.16</v>
      </c>
      <c r="F365" s="171"/>
      <c r="G365" s="171">
        <v>0</v>
      </c>
      <c r="H365" s="148"/>
    </row>
    <row r="366" spans="1:8" ht="15.75">
      <c r="A366" s="171">
        <v>270</v>
      </c>
      <c r="B366" s="152" t="s">
        <v>525</v>
      </c>
      <c r="C366" s="172" t="s">
        <v>431</v>
      </c>
      <c r="D366" s="171" t="s">
        <v>423</v>
      </c>
      <c r="E366" s="173">
        <v>0.4</v>
      </c>
      <c r="F366" s="171"/>
      <c r="G366" s="171">
        <v>0.28</v>
      </c>
      <c r="H366" s="148"/>
    </row>
    <row r="367" spans="1:8" ht="15.75">
      <c r="A367" s="171">
        <v>271</v>
      </c>
      <c r="B367" s="152" t="s">
        <v>526</v>
      </c>
      <c r="C367" s="172" t="s">
        <v>422</v>
      </c>
      <c r="D367" s="171" t="s">
        <v>423</v>
      </c>
      <c r="E367" s="173">
        <v>0.2</v>
      </c>
      <c r="F367" s="171"/>
      <c r="G367" s="171">
        <v>0.107</v>
      </c>
      <c r="H367" s="148"/>
    </row>
    <row r="368" spans="1:8" ht="15.75">
      <c r="A368" s="171">
        <v>272</v>
      </c>
      <c r="B368" s="152" t="s">
        <v>224</v>
      </c>
      <c r="C368" s="172" t="s">
        <v>431</v>
      </c>
      <c r="D368" s="171" t="s">
        <v>423</v>
      </c>
      <c r="E368" s="173">
        <v>0.25</v>
      </c>
      <c r="F368" s="171"/>
      <c r="G368" s="171">
        <v>0.119</v>
      </c>
      <c r="H368" s="148"/>
    </row>
    <row r="369" spans="1:8" ht="15.75">
      <c r="A369" s="198">
        <v>273</v>
      </c>
      <c r="B369" s="200" t="s">
        <v>207</v>
      </c>
      <c r="C369" s="202" t="s">
        <v>422</v>
      </c>
      <c r="D369" s="171" t="s">
        <v>423</v>
      </c>
      <c r="E369" s="173">
        <v>0.63</v>
      </c>
      <c r="F369" s="171"/>
      <c r="G369" s="171">
        <v>0</v>
      </c>
      <c r="H369" s="148"/>
    </row>
    <row r="370" spans="1:8" ht="15.75">
      <c r="A370" s="199"/>
      <c r="B370" s="201"/>
      <c r="C370" s="203"/>
      <c r="D370" s="171" t="s">
        <v>424</v>
      </c>
      <c r="E370" s="173">
        <v>0.63</v>
      </c>
      <c r="F370" s="171"/>
      <c r="G370" s="171">
        <v>0</v>
      </c>
      <c r="H370" s="148"/>
    </row>
    <row r="371" spans="1:8" ht="15.75">
      <c r="A371" s="171">
        <v>274</v>
      </c>
      <c r="B371" s="152" t="s">
        <v>527</v>
      </c>
      <c r="C371" s="172" t="s">
        <v>422</v>
      </c>
      <c r="D371" s="171" t="s">
        <v>423</v>
      </c>
      <c r="E371" s="173">
        <v>0.4</v>
      </c>
      <c r="F371" s="171"/>
      <c r="G371" s="171">
        <v>0</v>
      </c>
      <c r="H371" s="148"/>
    </row>
    <row r="372" spans="1:8" ht="15.75">
      <c r="A372" s="198">
        <v>275</v>
      </c>
      <c r="B372" s="200" t="s">
        <v>225</v>
      </c>
      <c r="C372" s="202" t="s">
        <v>431</v>
      </c>
      <c r="D372" s="171" t="s">
        <v>423</v>
      </c>
      <c r="E372" s="173">
        <v>0.4</v>
      </c>
      <c r="F372" s="171"/>
      <c r="G372" s="171">
        <v>0.24</v>
      </c>
      <c r="H372" s="148"/>
    </row>
    <row r="373" spans="1:8" ht="15.75">
      <c r="A373" s="199"/>
      <c r="B373" s="201"/>
      <c r="C373" s="203"/>
      <c r="D373" s="171" t="s">
        <v>424</v>
      </c>
      <c r="E373" s="173">
        <v>0.4</v>
      </c>
      <c r="F373" s="171"/>
      <c r="G373" s="171">
        <v>0.251</v>
      </c>
      <c r="H373" s="148"/>
    </row>
    <row r="374" spans="1:8" ht="15.75">
      <c r="A374" s="171">
        <v>276</v>
      </c>
      <c r="B374" s="152" t="s">
        <v>528</v>
      </c>
      <c r="C374" s="172" t="s">
        <v>422</v>
      </c>
      <c r="D374" s="171" t="s">
        <v>423</v>
      </c>
      <c r="E374" s="173">
        <v>0.1</v>
      </c>
      <c r="F374" s="171"/>
      <c r="G374" s="171">
        <v>0</v>
      </c>
      <c r="H374" s="148"/>
    </row>
    <row r="375" spans="1:8" ht="15.75">
      <c r="A375" s="171">
        <v>277</v>
      </c>
      <c r="B375" s="152" t="s">
        <v>529</v>
      </c>
      <c r="C375" s="172" t="s">
        <v>422</v>
      </c>
      <c r="D375" s="171" t="s">
        <v>423</v>
      </c>
      <c r="E375" s="173">
        <v>0.25</v>
      </c>
      <c r="F375" s="171"/>
      <c r="G375" s="171">
        <v>0</v>
      </c>
      <c r="H375" s="148"/>
    </row>
    <row r="376" spans="1:8" ht="15.75">
      <c r="A376" s="198">
        <v>278</v>
      </c>
      <c r="B376" s="200" t="s">
        <v>530</v>
      </c>
      <c r="C376" s="202" t="s">
        <v>422</v>
      </c>
      <c r="D376" s="171" t="s">
        <v>423</v>
      </c>
      <c r="E376" s="173">
        <v>0.4</v>
      </c>
      <c r="F376" s="171"/>
      <c r="G376" s="171">
        <v>0.09</v>
      </c>
      <c r="H376" s="148"/>
    </row>
    <row r="377" spans="1:8" ht="15.75">
      <c r="A377" s="199"/>
      <c r="B377" s="201"/>
      <c r="C377" s="203"/>
      <c r="D377" s="171" t="s">
        <v>424</v>
      </c>
      <c r="E377" s="173">
        <v>0.4</v>
      </c>
      <c r="F377" s="171"/>
      <c r="G377" s="171">
        <v>0.03</v>
      </c>
      <c r="H377" s="148"/>
    </row>
    <row r="378" spans="1:8" ht="15.75">
      <c r="A378" s="198">
        <v>279</v>
      </c>
      <c r="B378" s="200" t="s">
        <v>531</v>
      </c>
      <c r="C378" s="202" t="s">
        <v>422</v>
      </c>
      <c r="D378" s="171" t="s">
        <v>423</v>
      </c>
      <c r="E378" s="173">
        <v>1</v>
      </c>
      <c r="F378" s="171"/>
      <c r="G378" s="171">
        <v>0.65</v>
      </c>
      <c r="H378" s="148"/>
    </row>
    <row r="379" spans="1:8" ht="15.75">
      <c r="A379" s="199"/>
      <c r="B379" s="201"/>
      <c r="C379" s="203"/>
      <c r="D379" s="171" t="s">
        <v>424</v>
      </c>
      <c r="E379" s="173">
        <v>1</v>
      </c>
      <c r="F379" s="171"/>
      <c r="G379" s="171">
        <v>0.62</v>
      </c>
      <c r="H379" s="148"/>
    </row>
    <row r="380" spans="1:8" ht="15.75">
      <c r="A380" s="198">
        <v>280</v>
      </c>
      <c r="B380" s="200" t="s">
        <v>226</v>
      </c>
      <c r="C380" s="202" t="s">
        <v>422</v>
      </c>
      <c r="D380" s="171" t="s">
        <v>423</v>
      </c>
      <c r="E380" s="173">
        <v>0.63</v>
      </c>
      <c r="F380" s="171"/>
      <c r="G380" s="171">
        <v>0.38</v>
      </c>
      <c r="H380" s="148"/>
    </row>
    <row r="381" spans="1:8" ht="15.75">
      <c r="A381" s="199"/>
      <c r="B381" s="201"/>
      <c r="C381" s="203"/>
      <c r="D381" s="171" t="s">
        <v>424</v>
      </c>
      <c r="E381" s="173">
        <v>0.63</v>
      </c>
      <c r="F381" s="171"/>
      <c r="G381" s="171">
        <v>0.45</v>
      </c>
      <c r="H381" s="148"/>
    </row>
    <row r="382" spans="1:8" ht="15.75">
      <c r="A382" s="171">
        <v>281</v>
      </c>
      <c r="B382" s="152" t="s">
        <v>532</v>
      </c>
      <c r="C382" s="172" t="s">
        <v>422</v>
      </c>
      <c r="D382" s="171" t="s">
        <v>423</v>
      </c>
      <c r="E382" s="173">
        <v>0.1</v>
      </c>
      <c r="F382" s="171"/>
      <c r="G382" s="171">
        <v>0.05</v>
      </c>
      <c r="H382" s="148"/>
    </row>
    <row r="383" spans="1:8" ht="15.75">
      <c r="A383" s="171">
        <v>282</v>
      </c>
      <c r="B383" s="152" t="s">
        <v>227</v>
      </c>
      <c r="C383" s="172" t="s">
        <v>422</v>
      </c>
      <c r="D383" s="171" t="s">
        <v>423</v>
      </c>
      <c r="E383" s="173">
        <v>0.1</v>
      </c>
      <c r="F383" s="171"/>
      <c r="G383" s="171">
        <v>0</v>
      </c>
      <c r="H383" s="148"/>
    </row>
    <row r="384" spans="1:8" ht="15.75">
      <c r="A384" s="198">
        <v>283</v>
      </c>
      <c r="B384" s="200" t="s">
        <v>403</v>
      </c>
      <c r="C384" s="202" t="s">
        <v>422</v>
      </c>
      <c r="D384" s="171" t="s">
        <v>423</v>
      </c>
      <c r="E384" s="173">
        <v>0.4</v>
      </c>
      <c r="F384" s="171"/>
      <c r="G384" s="171">
        <v>0.19</v>
      </c>
      <c r="H384" s="148"/>
    </row>
    <row r="385" spans="1:8" ht="15.75">
      <c r="A385" s="199"/>
      <c r="B385" s="201"/>
      <c r="C385" s="203"/>
      <c r="D385" s="171" t="s">
        <v>424</v>
      </c>
      <c r="E385" s="173">
        <v>0.4</v>
      </c>
      <c r="F385" s="171"/>
      <c r="G385" s="171">
        <v>16</v>
      </c>
      <c r="H385" s="148"/>
    </row>
    <row r="386" spans="1:8" ht="15.75">
      <c r="A386" s="171">
        <v>284</v>
      </c>
      <c r="B386" s="152" t="s">
        <v>533</v>
      </c>
      <c r="C386" s="172" t="s">
        <v>422</v>
      </c>
      <c r="D386" s="171" t="s">
        <v>423</v>
      </c>
      <c r="E386" s="173">
        <v>0.4</v>
      </c>
      <c r="F386" s="171"/>
      <c r="G386" s="171">
        <v>0.23</v>
      </c>
      <c r="H386" s="148"/>
    </row>
    <row r="387" spans="1:8" ht="15.75">
      <c r="A387" s="171">
        <v>285</v>
      </c>
      <c r="B387" s="152" t="s">
        <v>228</v>
      </c>
      <c r="C387" s="172" t="s">
        <v>422</v>
      </c>
      <c r="D387" s="171" t="s">
        <v>423</v>
      </c>
      <c r="E387" s="173">
        <v>0.4</v>
      </c>
      <c r="F387" s="171"/>
      <c r="G387" s="171">
        <v>0.22</v>
      </c>
      <c r="H387" s="148"/>
    </row>
    <row r="388" spans="1:8" ht="15.75">
      <c r="A388" s="171">
        <v>286</v>
      </c>
      <c r="B388" s="152" t="s">
        <v>534</v>
      </c>
      <c r="C388" s="172" t="s">
        <v>422</v>
      </c>
      <c r="D388" s="171" t="s">
        <v>423</v>
      </c>
      <c r="E388" s="173">
        <v>0.4</v>
      </c>
      <c r="F388" s="171"/>
      <c r="G388" s="171">
        <v>0.18</v>
      </c>
      <c r="H388" s="148"/>
    </row>
    <row r="389" spans="1:8" ht="15.75">
      <c r="A389" s="171">
        <v>287</v>
      </c>
      <c r="B389" s="152" t="s">
        <v>229</v>
      </c>
      <c r="C389" s="172" t="s">
        <v>422</v>
      </c>
      <c r="D389" s="171" t="s">
        <v>423</v>
      </c>
      <c r="E389" s="173">
        <v>0.18</v>
      </c>
      <c r="F389" s="171"/>
      <c r="G389" s="171">
        <v>0.1</v>
      </c>
      <c r="H389" s="148"/>
    </row>
    <row r="390" spans="1:8" ht="15.75">
      <c r="A390" s="171">
        <v>288</v>
      </c>
      <c r="B390" s="152" t="s">
        <v>564</v>
      </c>
      <c r="C390" s="172" t="s">
        <v>422</v>
      </c>
      <c r="D390" s="171" t="s">
        <v>423</v>
      </c>
      <c r="E390" s="173">
        <v>0.25</v>
      </c>
      <c r="F390" s="171"/>
      <c r="G390" s="171">
        <v>0</v>
      </c>
      <c r="H390" s="148"/>
    </row>
    <row r="391" spans="1:8" ht="15.75">
      <c r="A391" s="171">
        <v>289</v>
      </c>
      <c r="B391" s="152" t="s">
        <v>230</v>
      </c>
      <c r="C391" s="172" t="s">
        <v>422</v>
      </c>
      <c r="D391" s="171" t="s">
        <v>423</v>
      </c>
      <c r="E391" s="173">
        <v>0.1</v>
      </c>
      <c r="F391" s="171"/>
      <c r="G391" s="171">
        <v>0.175</v>
      </c>
      <c r="H391" s="148"/>
    </row>
    <row r="392" spans="1:8" ht="15.75">
      <c r="A392" s="171">
        <v>290</v>
      </c>
      <c r="B392" s="152" t="s">
        <v>231</v>
      </c>
      <c r="C392" s="172" t="s">
        <v>422</v>
      </c>
      <c r="D392" s="171" t="s">
        <v>423</v>
      </c>
      <c r="E392" s="173">
        <v>0.25</v>
      </c>
      <c r="F392" s="171"/>
      <c r="G392" s="171">
        <v>0.077</v>
      </c>
      <c r="H392" s="148"/>
    </row>
    <row r="393" spans="1:8" ht="15.75">
      <c r="A393" s="171">
        <v>291</v>
      </c>
      <c r="B393" s="152" t="s">
        <v>232</v>
      </c>
      <c r="C393" s="172" t="s">
        <v>422</v>
      </c>
      <c r="D393" s="171" t="s">
        <v>423</v>
      </c>
      <c r="E393" s="173">
        <v>0.16</v>
      </c>
      <c r="F393" s="171"/>
      <c r="G393" s="171">
        <v>0.048</v>
      </c>
      <c r="H393" s="148"/>
    </row>
    <row r="394" spans="1:8" ht="15.75">
      <c r="A394" s="198">
        <v>292</v>
      </c>
      <c r="B394" s="200" t="s">
        <v>535</v>
      </c>
      <c r="C394" s="202" t="s">
        <v>422</v>
      </c>
      <c r="D394" s="171" t="s">
        <v>423</v>
      </c>
      <c r="E394" s="173">
        <v>0.4</v>
      </c>
      <c r="F394" s="171"/>
      <c r="G394" s="171">
        <v>0.32</v>
      </c>
      <c r="H394" s="148"/>
    </row>
    <row r="395" spans="1:8" ht="15.75">
      <c r="A395" s="199"/>
      <c r="B395" s="201"/>
      <c r="C395" s="203"/>
      <c r="D395" s="171" t="s">
        <v>424</v>
      </c>
      <c r="E395" s="173">
        <v>0.4</v>
      </c>
      <c r="F395" s="171"/>
      <c r="G395" s="171">
        <v>0.21</v>
      </c>
      <c r="H395" s="148"/>
    </row>
    <row r="396" spans="1:8" ht="15.75">
      <c r="A396" s="198">
        <v>293</v>
      </c>
      <c r="B396" s="200" t="s">
        <v>233</v>
      </c>
      <c r="C396" s="202" t="s">
        <v>422</v>
      </c>
      <c r="D396" s="171" t="s">
        <v>423</v>
      </c>
      <c r="E396" s="173">
        <v>1</v>
      </c>
      <c r="F396" s="171"/>
      <c r="G396" s="171">
        <v>0.23</v>
      </c>
      <c r="H396" s="148"/>
    </row>
    <row r="397" spans="1:8" ht="15.75">
      <c r="A397" s="199"/>
      <c r="B397" s="201"/>
      <c r="C397" s="203"/>
      <c r="D397" s="171" t="s">
        <v>424</v>
      </c>
      <c r="E397" s="173">
        <v>0.63</v>
      </c>
      <c r="F397" s="171"/>
      <c r="G397" s="171">
        <v>0.25</v>
      </c>
      <c r="H397" s="148"/>
    </row>
    <row r="398" spans="1:8" ht="15.75">
      <c r="A398" s="171">
        <v>294</v>
      </c>
      <c r="B398" s="152" t="s">
        <v>234</v>
      </c>
      <c r="C398" s="172" t="s">
        <v>422</v>
      </c>
      <c r="D398" s="171" t="s">
        <v>423</v>
      </c>
      <c r="E398" s="173">
        <v>0.1</v>
      </c>
      <c r="F398" s="171"/>
      <c r="G398" s="171">
        <v>0.27</v>
      </c>
      <c r="H398" s="148"/>
    </row>
    <row r="399" spans="1:8" ht="15.75">
      <c r="A399" s="171">
        <v>295</v>
      </c>
      <c r="B399" s="152" t="s">
        <v>536</v>
      </c>
      <c r="C399" s="172" t="s">
        <v>431</v>
      </c>
      <c r="D399" s="171" t="s">
        <v>423</v>
      </c>
      <c r="E399" s="173">
        <v>0.4</v>
      </c>
      <c r="F399" s="171"/>
      <c r="G399" s="171">
        <v>0.27</v>
      </c>
      <c r="H399" s="148"/>
    </row>
    <row r="400" spans="1:8" ht="15.75">
      <c r="A400" s="171">
        <v>296</v>
      </c>
      <c r="B400" s="152" t="s">
        <v>537</v>
      </c>
      <c r="C400" s="172" t="s">
        <v>431</v>
      </c>
      <c r="D400" s="171" t="s">
        <v>423</v>
      </c>
      <c r="E400" s="173">
        <v>0.4</v>
      </c>
      <c r="F400" s="171"/>
      <c r="G400" s="171">
        <v>0.28</v>
      </c>
      <c r="H400" s="148"/>
    </row>
    <row r="401" spans="1:8" ht="15.75">
      <c r="A401" s="171">
        <v>297</v>
      </c>
      <c r="B401" s="152" t="s">
        <v>235</v>
      </c>
      <c r="C401" s="172" t="s">
        <v>431</v>
      </c>
      <c r="D401" s="171" t="s">
        <v>423</v>
      </c>
      <c r="E401" s="173">
        <v>0.16</v>
      </c>
      <c r="F401" s="171"/>
      <c r="G401" s="171">
        <v>0.3</v>
      </c>
      <c r="H401" s="148"/>
    </row>
    <row r="402" spans="1:8" ht="15.75">
      <c r="A402" s="171">
        <v>298</v>
      </c>
      <c r="B402" s="152" t="s">
        <v>538</v>
      </c>
      <c r="C402" s="172" t="s">
        <v>431</v>
      </c>
      <c r="D402" s="171" t="s">
        <v>423</v>
      </c>
      <c r="E402" s="173">
        <v>0.4</v>
      </c>
      <c r="F402" s="171"/>
      <c r="G402" s="171">
        <v>0.26</v>
      </c>
      <c r="H402" s="148"/>
    </row>
    <row r="403" spans="1:8" ht="15.75">
      <c r="A403" s="171">
        <v>299</v>
      </c>
      <c r="B403" s="152" t="s">
        <v>539</v>
      </c>
      <c r="C403" s="172" t="s">
        <v>431</v>
      </c>
      <c r="D403" s="171" t="s">
        <v>423</v>
      </c>
      <c r="E403" s="173">
        <v>0.4</v>
      </c>
      <c r="F403" s="171"/>
      <c r="G403" s="171">
        <v>0.3</v>
      </c>
      <c r="H403" s="148"/>
    </row>
    <row r="404" spans="1:8" ht="15.75">
      <c r="A404" s="171">
        <v>300</v>
      </c>
      <c r="B404" s="152" t="s">
        <v>540</v>
      </c>
      <c r="C404" s="172" t="s">
        <v>422</v>
      </c>
      <c r="D404" s="171" t="s">
        <v>423</v>
      </c>
      <c r="E404" s="173">
        <v>0.16</v>
      </c>
      <c r="F404" s="171"/>
      <c r="G404" s="171">
        <v>0.03</v>
      </c>
      <c r="H404" s="148"/>
    </row>
    <row r="405" spans="1:8" ht="15.75">
      <c r="A405" s="171">
        <v>301</v>
      </c>
      <c r="B405" s="152" t="s">
        <v>541</v>
      </c>
      <c r="C405" s="172" t="s">
        <v>431</v>
      </c>
      <c r="D405" s="171" t="s">
        <v>423</v>
      </c>
      <c r="E405" s="173">
        <v>0.25</v>
      </c>
      <c r="F405" s="171"/>
      <c r="G405" s="171">
        <v>0</v>
      </c>
      <c r="H405" s="148"/>
    </row>
    <row r="406" spans="1:8" ht="15.75">
      <c r="A406" s="171">
        <v>302</v>
      </c>
      <c r="B406" s="152" t="s">
        <v>542</v>
      </c>
      <c r="C406" s="172" t="s">
        <v>431</v>
      </c>
      <c r="D406" s="171" t="s">
        <v>423</v>
      </c>
      <c r="E406" s="173">
        <v>0.1</v>
      </c>
      <c r="F406" s="171"/>
      <c r="G406" s="171">
        <v>0.03</v>
      </c>
      <c r="H406" s="148"/>
    </row>
    <row r="407" spans="1:8" ht="15.75">
      <c r="A407" s="171">
        <v>303</v>
      </c>
      <c r="B407" s="152" t="s">
        <v>543</v>
      </c>
      <c r="C407" s="172" t="s">
        <v>422</v>
      </c>
      <c r="D407" s="171" t="s">
        <v>423</v>
      </c>
      <c r="E407" s="173">
        <v>0.63</v>
      </c>
      <c r="F407" s="171"/>
      <c r="G407" s="171">
        <v>0.23</v>
      </c>
      <c r="H407" s="148"/>
    </row>
    <row r="408" spans="1:8" ht="15.75">
      <c r="A408" s="171">
        <v>304</v>
      </c>
      <c r="B408" s="152" t="s">
        <v>565</v>
      </c>
      <c r="C408" s="172" t="s">
        <v>422</v>
      </c>
      <c r="D408" s="171" t="s">
        <v>423</v>
      </c>
      <c r="E408" s="173">
        <v>0.25</v>
      </c>
      <c r="F408" s="171"/>
      <c r="G408" s="171">
        <v>0</v>
      </c>
      <c r="H408" s="148"/>
    </row>
    <row r="409" spans="1:8" ht="15.75">
      <c r="A409" s="171">
        <v>305</v>
      </c>
      <c r="B409" s="152" t="s">
        <v>566</v>
      </c>
      <c r="C409" s="172" t="s">
        <v>422</v>
      </c>
      <c r="D409" s="171" t="s">
        <v>423</v>
      </c>
      <c r="E409" s="173">
        <v>0.25</v>
      </c>
      <c r="F409" s="171"/>
      <c r="G409" s="171">
        <v>0</v>
      </c>
      <c r="H409" s="148"/>
    </row>
    <row r="410" spans="1:8" ht="15.75">
      <c r="A410" s="171">
        <v>306</v>
      </c>
      <c r="B410" s="152" t="s">
        <v>567</v>
      </c>
      <c r="C410" s="171" t="s">
        <v>431</v>
      </c>
      <c r="D410" s="171" t="s">
        <v>423</v>
      </c>
      <c r="E410" s="173">
        <v>0.25</v>
      </c>
      <c r="F410" s="171"/>
      <c r="G410" s="171">
        <v>0.04</v>
      </c>
      <c r="H410" s="148"/>
    </row>
    <row r="411" spans="1:8" ht="15.75">
      <c r="A411" s="171">
        <v>307</v>
      </c>
      <c r="B411" s="152" t="s">
        <v>568</v>
      </c>
      <c r="C411" s="171" t="s">
        <v>431</v>
      </c>
      <c r="D411" s="171" t="s">
        <v>423</v>
      </c>
      <c r="E411" s="173">
        <v>0.4</v>
      </c>
      <c r="F411" s="171"/>
      <c r="G411" s="171">
        <v>0.136</v>
      </c>
      <c r="H411" s="148"/>
    </row>
    <row r="412" spans="1:8" ht="15.75">
      <c r="A412" s="171">
        <v>308</v>
      </c>
      <c r="B412" s="152" t="s">
        <v>569</v>
      </c>
      <c r="C412" s="171" t="s">
        <v>431</v>
      </c>
      <c r="D412" s="171" t="s">
        <v>423</v>
      </c>
      <c r="E412" s="173">
        <v>0.25</v>
      </c>
      <c r="F412" s="171"/>
      <c r="G412" s="171">
        <v>0</v>
      </c>
      <c r="H412" s="148"/>
    </row>
    <row r="413" spans="1:8" ht="15.75">
      <c r="A413" s="171">
        <v>309</v>
      </c>
      <c r="B413" s="152" t="s">
        <v>404</v>
      </c>
      <c r="C413" s="172" t="s">
        <v>422</v>
      </c>
      <c r="D413" s="171" t="s">
        <v>423</v>
      </c>
      <c r="E413" s="173">
        <v>0.4</v>
      </c>
      <c r="F413" s="171"/>
      <c r="G413" s="171">
        <v>0.016</v>
      </c>
      <c r="H413" s="148"/>
    </row>
    <row r="414" spans="1:8" ht="15.75">
      <c r="A414" s="198">
        <v>310</v>
      </c>
      <c r="B414" s="200" t="s">
        <v>555</v>
      </c>
      <c r="C414" s="202" t="s">
        <v>422</v>
      </c>
      <c r="D414" s="171" t="s">
        <v>423</v>
      </c>
      <c r="E414" s="173">
        <v>0.4</v>
      </c>
      <c r="F414" s="171"/>
      <c r="G414" s="171">
        <v>0.226</v>
      </c>
      <c r="H414" s="148"/>
    </row>
    <row r="415" spans="1:8" ht="15.75">
      <c r="A415" s="204"/>
      <c r="B415" s="205"/>
      <c r="C415" s="204"/>
      <c r="D415" s="171" t="s">
        <v>424</v>
      </c>
      <c r="E415" s="173">
        <v>0.4</v>
      </c>
      <c r="F415" s="171"/>
      <c r="G415" s="171">
        <v>0.226</v>
      </c>
      <c r="H415" s="148"/>
    </row>
    <row r="416" spans="1:8" ht="15.75">
      <c r="A416" s="171">
        <v>311</v>
      </c>
      <c r="B416" s="171" t="s">
        <v>556</v>
      </c>
      <c r="C416" s="171" t="s">
        <v>422</v>
      </c>
      <c r="D416" s="171" t="s">
        <v>423</v>
      </c>
      <c r="E416" s="173">
        <v>0.4</v>
      </c>
      <c r="F416" s="171"/>
      <c r="G416" s="171">
        <v>0.346</v>
      </c>
      <c r="H416" s="148"/>
    </row>
    <row r="417" spans="1:8" ht="15.75">
      <c r="A417" s="153">
        <v>312</v>
      </c>
      <c r="B417" s="153" t="s">
        <v>557</v>
      </c>
      <c r="C417" s="153" t="s">
        <v>422</v>
      </c>
      <c r="D417" s="171" t="s">
        <v>423</v>
      </c>
      <c r="E417" s="173">
        <v>0.4</v>
      </c>
      <c r="F417" s="171"/>
      <c r="G417" s="171">
        <v>0.301</v>
      </c>
      <c r="H417" s="148"/>
    </row>
    <row r="418" spans="1:8" ht="15.75">
      <c r="A418" s="171">
        <v>313</v>
      </c>
      <c r="B418" s="171" t="s">
        <v>558</v>
      </c>
      <c r="C418" s="171" t="s">
        <v>431</v>
      </c>
      <c r="D418" s="171" t="s">
        <v>423</v>
      </c>
      <c r="E418" s="173">
        <v>0.4</v>
      </c>
      <c r="F418" s="171"/>
      <c r="G418" s="171">
        <v>0.105</v>
      </c>
      <c r="H418" s="148"/>
    </row>
    <row r="419" spans="1:8" ht="15.75">
      <c r="A419" s="198">
        <v>314</v>
      </c>
      <c r="B419" s="198" t="s">
        <v>559</v>
      </c>
      <c r="C419" s="198" t="s">
        <v>422</v>
      </c>
      <c r="D419" s="171" t="s">
        <v>423</v>
      </c>
      <c r="E419" s="173">
        <v>0.63</v>
      </c>
      <c r="F419" s="171"/>
      <c r="G419" s="171">
        <v>0.11</v>
      </c>
      <c r="H419" s="148"/>
    </row>
    <row r="420" spans="1:8" ht="15.75">
      <c r="A420" s="251"/>
      <c r="B420" s="204"/>
      <c r="C420" s="204"/>
      <c r="D420" s="171" t="s">
        <v>424</v>
      </c>
      <c r="E420" s="173">
        <v>0.63</v>
      </c>
      <c r="F420" s="171"/>
      <c r="G420" s="171">
        <v>0.11</v>
      </c>
      <c r="H420" s="148"/>
    </row>
    <row r="421" spans="1:8" ht="15.75">
      <c r="A421" s="252">
        <v>315</v>
      </c>
      <c r="B421" s="198" t="s">
        <v>560</v>
      </c>
      <c r="C421" s="198" t="s">
        <v>422</v>
      </c>
      <c r="D421" s="171" t="s">
        <v>423</v>
      </c>
      <c r="E421" s="173">
        <v>0.4</v>
      </c>
      <c r="F421" s="171"/>
      <c r="G421" s="171">
        <v>0.255</v>
      </c>
      <c r="H421" s="148"/>
    </row>
    <row r="422" spans="1:8" ht="15.75">
      <c r="A422" s="251"/>
      <c r="B422" s="199"/>
      <c r="C422" s="199"/>
      <c r="D422" s="171" t="s">
        <v>424</v>
      </c>
      <c r="E422" s="173">
        <v>0.4</v>
      </c>
      <c r="F422" s="171"/>
      <c r="G422" s="171">
        <v>0.255</v>
      </c>
      <c r="H422" s="148"/>
    </row>
    <row r="423" spans="1:8" ht="15.75">
      <c r="A423" s="253">
        <v>316</v>
      </c>
      <c r="B423" s="153" t="s">
        <v>561</v>
      </c>
      <c r="C423" s="153" t="s">
        <v>431</v>
      </c>
      <c r="D423" s="171" t="s">
        <v>423</v>
      </c>
      <c r="E423" s="173">
        <v>0.25</v>
      </c>
      <c r="F423" s="171"/>
      <c r="G423" s="171">
        <v>0.145</v>
      </c>
      <c r="H423" s="148"/>
    </row>
    <row r="424" spans="1:8" ht="15.75">
      <c r="A424" s="198">
        <v>317</v>
      </c>
      <c r="B424" s="200" t="s">
        <v>208</v>
      </c>
      <c r="C424" s="202" t="s">
        <v>431</v>
      </c>
      <c r="D424" s="171" t="s">
        <v>423</v>
      </c>
      <c r="E424" s="173">
        <v>0.4</v>
      </c>
      <c r="F424" s="171"/>
      <c r="G424" s="171">
        <v>0.31</v>
      </c>
      <c r="H424" s="148"/>
    </row>
    <row r="425" spans="1:8" ht="15.75">
      <c r="A425" s="199"/>
      <c r="B425" s="201"/>
      <c r="C425" s="203"/>
      <c r="D425" s="171" t="s">
        <v>424</v>
      </c>
      <c r="E425" s="173">
        <v>0.4</v>
      </c>
      <c r="F425" s="171"/>
      <c r="G425" s="171">
        <v>0.28</v>
      </c>
      <c r="H425" s="148"/>
    </row>
    <row r="426" spans="1:8" ht="15.75">
      <c r="A426" s="198">
        <v>318</v>
      </c>
      <c r="B426" s="200" t="s">
        <v>209</v>
      </c>
      <c r="C426" s="202" t="s">
        <v>431</v>
      </c>
      <c r="D426" s="171" t="s">
        <v>423</v>
      </c>
      <c r="E426" s="173">
        <v>0.63</v>
      </c>
      <c r="F426" s="171"/>
      <c r="G426" s="171">
        <v>0</v>
      </c>
      <c r="H426" s="148"/>
    </row>
    <row r="427" spans="1:8" ht="15.75">
      <c r="A427" s="199"/>
      <c r="B427" s="201"/>
      <c r="C427" s="203"/>
      <c r="D427" s="171" t="s">
        <v>424</v>
      </c>
      <c r="E427" s="173">
        <v>0.63</v>
      </c>
      <c r="F427" s="171"/>
      <c r="G427" s="171">
        <v>0</v>
      </c>
      <c r="H427" s="148"/>
    </row>
    <row r="428" spans="1:8" ht="15.75">
      <c r="A428" s="198">
        <v>319</v>
      </c>
      <c r="B428" s="200" t="s">
        <v>210</v>
      </c>
      <c r="C428" s="202" t="s">
        <v>431</v>
      </c>
      <c r="D428" s="171" t="s">
        <v>423</v>
      </c>
      <c r="E428" s="173">
        <v>0.4</v>
      </c>
      <c r="F428" s="171"/>
      <c r="G428" s="171">
        <v>0</v>
      </c>
      <c r="H428" s="148"/>
    </row>
    <row r="429" spans="1:8" ht="15.75">
      <c r="A429" s="199"/>
      <c r="B429" s="201"/>
      <c r="C429" s="203"/>
      <c r="D429" s="171" t="s">
        <v>424</v>
      </c>
      <c r="E429" s="173">
        <v>0.4</v>
      </c>
      <c r="F429" s="171"/>
      <c r="G429" s="171">
        <v>0</v>
      </c>
      <c r="H429" s="148"/>
    </row>
    <row r="430" spans="1:8" ht="15.75">
      <c r="A430" s="198">
        <v>320</v>
      </c>
      <c r="B430" s="200" t="s">
        <v>211</v>
      </c>
      <c r="C430" s="202" t="s">
        <v>431</v>
      </c>
      <c r="D430" s="171" t="s">
        <v>423</v>
      </c>
      <c r="E430" s="173">
        <v>0.63</v>
      </c>
      <c r="F430" s="171"/>
      <c r="G430" s="171">
        <v>0.47</v>
      </c>
      <c r="H430" s="148"/>
    </row>
    <row r="431" spans="1:8" ht="15.75">
      <c r="A431" s="199"/>
      <c r="B431" s="201"/>
      <c r="C431" s="203"/>
      <c r="D431" s="171" t="s">
        <v>424</v>
      </c>
      <c r="E431" s="173">
        <v>0.63</v>
      </c>
      <c r="F431" s="171"/>
      <c r="G431" s="171">
        <v>0.46</v>
      </c>
      <c r="H431" s="148"/>
    </row>
    <row r="432" spans="1:8" ht="15.75">
      <c r="A432" s="198">
        <v>321</v>
      </c>
      <c r="B432" s="200" t="s">
        <v>212</v>
      </c>
      <c r="C432" s="202" t="s">
        <v>431</v>
      </c>
      <c r="D432" s="171" t="s">
        <v>423</v>
      </c>
      <c r="E432" s="173">
        <v>0.63</v>
      </c>
      <c r="F432" s="171"/>
      <c r="G432" s="171">
        <v>0.49</v>
      </c>
      <c r="H432" s="148"/>
    </row>
    <row r="433" spans="1:8" ht="15.75">
      <c r="A433" s="199"/>
      <c r="B433" s="201"/>
      <c r="C433" s="203"/>
      <c r="D433" s="171" t="s">
        <v>424</v>
      </c>
      <c r="E433" s="173">
        <v>0.63</v>
      </c>
      <c r="F433" s="171"/>
      <c r="G433" s="171">
        <v>0.46</v>
      </c>
      <c r="H433" s="148"/>
    </row>
    <row r="434" spans="1:8" ht="15.75">
      <c r="A434" s="198">
        <v>322</v>
      </c>
      <c r="B434" s="200" t="s">
        <v>213</v>
      </c>
      <c r="C434" s="202" t="s">
        <v>431</v>
      </c>
      <c r="D434" s="171" t="s">
        <v>423</v>
      </c>
      <c r="E434" s="173">
        <v>0.63</v>
      </c>
      <c r="F434" s="171"/>
      <c r="G434" s="171">
        <v>0.47</v>
      </c>
      <c r="H434" s="148"/>
    </row>
    <row r="435" spans="1:8" ht="15.75">
      <c r="A435" s="199"/>
      <c r="B435" s="201"/>
      <c r="C435" s="203"/>
      <c r="D435" s="171" t="s">
        <v>424</v>
      </c>
      <c r="E435" s="173">
        <v>0.63</v>
      </c>
      <c r="F435" s="171"/>
      <c r="G435" s="171">
        <v>0.47</v>
      </c>
      <c r="H435" s="148"/>
    </row>
    <row r="436" spans="1:8" ht="15.75">
      <c r="A436" s="198">
        <v>323</v>
      </c>
      <c r="B436" s="200" t="s">
        <v>214</v>
      </c>
      <c r="C436" s="202" t="s">
        <v>431</v>
      </c>
      <c r="D436" s="171" t="s">
        <v>423</v>
      </c>
      <c r="E436" s="173">
        <v>0.63</v>
      </c>
      <c r="F436" s="171"/>
      <c r="G436" s="171">
        <v>0.45</v>
      </c>
      <c r="H436" s="148"/>
    </row>
    <row r="437" spans="1:8" ht="15.75">
      <c r="A437" s="199"/>
      <c r="B437" s="201"/>
      <c r="C437" s="203"/>
      <c r="D437" s="171" t="s">
        <v>424</v>
      </c>
      <c r="E437" s="173">
        <v>0.63</v>
      </c>
      <c r="F437" s="171"/>
      <c r="G437" s="171">
        <v>0</v>
      </c>
      <c r="H437" s="148"/>
    </row>
    <row r="438" spans="1:8" ht="15.75">
      <c r="A438" s="198">
        <v>324</v>
      </c>
      <c r="B438" s="200" t="s">
        <v>544</v>
      </c>
      <c r="C438" s="202" t="s">
        <v>431</v>
      </c>
      <c r="D438" s="171" t="s">
        <v>423</v>
      </c>
      <c r="E438" s="173">
        <v>0.4</v>
      </c>
      <c r="F438" s="171"/>
      <c r="G438" s="171">
        <v>0.285</v>
      </c>
      <c r="H438" s="148"/>
    </row>
    <row r="439" spans="1:8" ht="15.75">
      <c r="A439" s="199"/>
      <c r="B439" s="201"/>
      <c r="C439" s="203"/>
      <c r="D439" s="171" t="s">
        <v>424</v>
      </c>
      <c r="E439" s="173">
        <v>0.4</v>
      </c>
      <c r="F439" s="171"/>
      <c r="G439" s="171">
        <v>0.249</v>
      </c>
      <c r="H439" s="148"/>
    </row>
    <row r="440" spans="1:7" ht="15.75">
      <c r="A440" s="198">
        <v>325</v>
      </c>
      <c r="B440" s="200" t="s">
        <v>215</v>
      </c>
      <c r="C440" s="202" t="s">
        <v>431</v>
      </c>
      <c r="D440" s="171" t="s">
        <v>423</v>
      </c>
      <c r="E440" s="173">
        <v>0.63</v>
      </c>
      <c r="F440" s="171"/>
      <c r="G440" s="171">
        <v>0.32</v>
      </c>
    </row>
    <row r="441" spans="1:7" ht="15.75">
      <c r="A441" s="199"/>
      <c r="B441" s="201"/>
      <c r="C441" s="203"/>
      <c r="D441" s="171" t="s">
        <v>424</v>
      </c>
      <c r="E441" s="173">
        <v>0.63</v>
      </c>
      <c r="F441" s="171"/>
      <c r="G441" s="171">
        <v>0.32</v>
      </c>
    </row>
    <row r="442" spans="1:7" ht="15.75">
      <c r="A442" s="198">
        <v>326</v>
      </c>
      <c r="B442" s="200" t="s">
        <v>545</v>
      </c>
      <c r="C442" s="202" t="s">
        <v>422</v>
      </c>
      <c r="D442" s="171" t="s">
        <v>423</v>
      </c>
      <c r="E442" s="173">
        <v>0.63</v>
      </c>
      <c r="F442" s="171"/>
      <c r="G442" s="171">
        <v>0.066</v>
      </c>
    </row>
    <row r="443" spans="1:7" ht="15.75">
      <c r="A443" s="199"/>
      <c r="B443" s="201"/>
      <c r="C443" s="203"/>
      <c r="D443" s="171" t="s">
        <v>424</v>
      </c>
      <c r="E443" s="173">
        <v>0.63</v>
      </c>
      <c r="F443" s="171"/>
      <c r="G443" s="171">
        <v>0.066</v>
      </c>
    </row>
    <row r="444" spans="1:7" ht="15.75">
      <c r="A444" s="198">
        <v>327</v>
      </c>
      <c r="B444" s="200" t="s">
        <v>546</v>
      </c>
      <c r="C444" s="202" t="s">
        <v>431</v>
      </c>
      <c r="D444" s="171" t="s">
        <v>423</v>
      </c>
      <c r="E444" s="173">
        <v>0.4</v>
      </c>
      <c r="F444" s="171"/>
      <c r="G444" s="171">
        <v>0.24</v>
      </c>
    </row>
    <row r="445" spans="1:7" ht="15.75">
      <c r="A445" s="199"/>
      <c r="B445" s="201"/>
      <c r="C445" s="203"/>
      <c r="D445" s="171" t="s">
        <v>424</v>
      </c>
      <c r="E445" s="173">
        <v>0.4</v>
      </c>
      <c r="F445" s="171"/>
      <c r="G445" s="171">
        <v>0.24</v>
      </c>
    </row>
    <row r="446" spans="1:7" ht="15.75">
      <c r="A446" s="145"/>
      <c r="B446" s="145"/>
      <c r="C446" s="146"/>
      <c r="D446" s="145"/>
      <c r="E446" s="147"/>
      <c r="F446" s="145"/>
      <c r="G446" s="145"/>
    </row>
    <row r="447" spans="1:7" ht="15.75">
      <c r="A447" s="145"/>
      <c r="B447" s="145"/>
      <c r="C447" s="146"/>
      <c r="D447" s="145"/>
      <c r="E447" s="147"/>
      <c r="F447" s="145"/>
      <c r="G447" s="145"/>
    </row>
    <row r="448" spans="1:7" ht="15.75">
      <c r="A448" s="145"/>
      <c r="B448" s="145"/>
      <c r="C448" s="146"/>
      <c r="D448" s="145"/>
      <c r="E448" s="147"/>
      <c r="F448" s="145"/>
      <c r="G448" s="145"/>
    </row>
    <row r="449" spans="1:7" ht="15.75">
      <c r="A449" s="145"/>
      <c r="B449" s="145"/>
      <c r="C449" s="146"/>
      <c r="D449" s="145"/>
      <c r="E449" s="147"/>
      <c r="F449" s="145"/>
      <c r="G449" s="145"/>
    </row>
    <row r="450" spans="1:7" ht="15.75">
      <c r="A450" s="145"/>
      <c r="B450" s="145"/>
      <c r="C450" s="146"/>
      <c r="D450" s="145"/>
      <c r="E450" s="147"/>
      <c r="F450" s="145"/>
      <c r="G450" s="145"/>
    </row>
    <row r="451" spans="1:7" ht="15.75">
      <c r="A451" s="145"/>
      <c r="B451" s="145"/>
      <c r="C451" s="146"/>
      <c r="D451" s="145"/>
      <c r="E451" s="147"/>
      <c r="F451" s="145"/>
      <c r="G451" s="145"/>
    </row>
    <row r="452" spans="1:7" ht="15.75">
      <c r="A452" s="145"/>
      <c r="B452" s="145"/>
      <c r="C452" s="146"/>
      <c r="D452" s="145"/>
      <c r="E452" s="147"/>
      <c r="F452" s="145"/>
      <c r="G452" s="145"/>
    </row>
    <row r="453" spans="1:7" ht="15.75">
      <c r="A453" s="145"/>
      <c r="B453" s="145"/>
      <c r="C453" s="146"/>
      <c r="D453" s="145"/>
      <c r="E453" s="147"/>
      <c r="F453" s="145"/>
      <c r="G453" s="145"/>
    </row>
    <row r="454" spans="1:7" ht="15.75">
      <c r="A454" s="145"/>
      <c r="B454" s="145"/>
      <c r="C454" s="146"/>
      <c r="D454" s="145"/>
      <c r="E454" s="147"/>
      <c r="F454" s="145"/>
      <c r="G454" s="145"/>
    </row>
    <row r="455" spans="1:7" ht="15.75">
      <c r="A455" s="145"/>
      <c r="B455" s="145"/>
      <c r="C455" s="146"/>
      <c r="D455" s="145"/>
      <c r="E455" s="147"/>
      <c r="F455" s="145"/>
      <c r="G455" s="145"/>
    </row>
    <row r="456" spans="1:7" ht="15.75">
      <c r="A456" s="145"/>
      <c r="B456" s="145"/>
      <c r="C456" s="146"/>
      <c r="D456" s="145"/>
      <c r="E456" s="147"/>
      <c r="F456" s="145"/>
      <c r="G456" s="145"/>
    </row>
    <row r="457" spans="1:7" ht="15.75">
      <c r="A457" s="145"/>
      <c r="B457" s="145"/>
      <c r="C457" s="146"/>
      <c r="D457" s="145"/>
      <c r="E457" s="147"/>
      <c r="F457" s="145"/>
      <c r="G457" s="145"/>
    </row>
    <row r="458" spans="1:7" ht="15.75">
      <c r="A458" s="145"/>
      <c r="B458" s="145"/>
      <c r="C458" s="146"/>
      <c r="D458" s="145"/>
      <c r="E458" s="147"/>
      <c r="F458" s="145"/>
      <c r="G458" s="145"/>
    </row>
    <row r="459" spans="1:7" ht="15.75">
      <c r="A459" s="145"/>
      <c r="B459" s="145"/>
      <c r="C459" s="146"/>
      <c r="D459" s="145"/>
      <c r="E459" s="147"/>
      <c r="F459" s="145"/>
      <c r="G459" s="145"/>
    </row>
    <row r="460" spans="1:7" ht="15.75">
      <c r="A460" s="145"/>
      <c r="B460" s="145"/>
      <c r="C460" s="146"/>
      <c r="D460" s="145"/>
      <c r="E460" s="147"/>
      <c r="F460" s="145"/>
      <c r="G460" s="145"/>
    </row>
    <row r="461" spans="1:7" ht="15.75">
      <c r="A461" s="145"/>
      <c r="B461" s="145"/>
      <c r="C461" s="146"/>
      <c r="D461" s="145"/>
      <c r="E461" s="147"/>
      <c r="F461" s="145"/>
      <c r="G461" s="145"/>
    </row>
    <row r="462" spans="1:7" ht="15.75">
      <c r="A462" s="145"/>
      <c r="B462" s="145"/>
      <c r="C462" s="146"/>
      <c r="D462" s="145"/>
      <c r="E462" s="147"/>
      <c r="F462" s="145"/>
      <c r="G462" s="145"/>
    </row>
    <row r="463" spans="1:7" ht="15.75">
      <c r="A463" s="145"/>
      <c r="B463" s="145"/>
      <c r="C463" s="146"/>
      <c r="D463" s="145"/>
      <c r="E463" s="147"/>
      <c r="F463" s="145"/>
      <c r="G463" s="145"/>
    </row>
    <row r="464" spans="1:7" ht="15.75">
      <c r="A464" s="145"/>
      <c r="B464" s="145"/>
      <c r="C464" s="146"/>
      <c r="D464" s="145"/>
      <c r="E464" s="147"/>
      <c r="F464" s="145"/>
      <c r="G464" s="145"/>
    </row>
    <row r="465" spans="1:7" ht="15.75">
      <c r="A465" s="145"/>
      <c r="B465" s="145"/>
      <c r="C465" s="146"/>
      <c r="D465" s="145"/>
      <c r="E465" s="147"/>
      <c r="F465" s="145"/>
      <c r="G465" s="145"/>
    </row>
    <row r="466" spans="1:7" ht="15.75">
      <c r="A466" s="145"/>
      <c r="B466" s="145"/>
      <c r="C466" s="146"/>
      <c r="D466" s="145"/>
      <c r="E466" s="147"/>
      <c r="F466" s="145"/>
      <c r="G466" s="145"/>
    </row>
    <row r="467" spans="1:7" ht="15.75">
      <c r="A467" s="145"/>
      <c r="B467" s="145"/>
      <c r="C467" s="146"/>
      <c r="D467" s="145"/>
      <c r="E467" s="147"/>
      <c r="F467" s="145"/>
      <c r="G467" s="145"/>
    </row>
    <row r="468" spans="1:7" ht="15.75">
      <c r="A468" s="145"/>
      <c r="B468" s="145"/>
      <c r="C468" s="146"/>
      <c r="D468" s="145"/>
      <c r="E468" s="147"/>
      <c r="F468" s="145"/>
      <c r="G468" s="145"/>
    </row>
    <row r="469" spans="1:7" ht="15.75">
      <c r="A469" s="145"/>
      <c r="B469" s="145"/>
      <c r="C469" s="146"/>
      <c r="D469" s="145"/>
      <c r="E469" s="147"/>
      <c r="F469" s="145"/>
      <c r="G469" s="145"/>
    </row>
    <row r="470" spans="1:7" ht="15.75">
      <c r="A470" s="145"/>
      <c r="B470" s="145"/>
      <c r="C470" s="146"/>
      <c r="D470" s="145"/>
      <c r="E470" s="147"/>
      <c r="F470" s="145"/>
      <c r="G470" s="145"/>
    </row>
    <row r="471" spans="1:7" ht="15.75">
      <c r="A471" s="145"/>
      <c r="B471" s="145"/>
      <c r="C471" s="146"/>
      <c r="D471" s="145"/>
      <c r="E471" s="147"/>
      <c r="F471" s="145"/>
      <c r="G471" s="145"/>
    </row>
    <row r="472" spans="1:7" ht="15.75">
      <c r="A472" s="145"/>
      <c r="B472" s="145"/>
      <c r="C472" s="146"/>
      <c r="D472" s="145"/>
      <c r="E472" s="147"/>
      <c r="F472" s="145"/>
      <c r="G472" s="145"/>
    </row>
    <row r="473" spans="1:7" ht="15.75">
      <c r="A473" s="145"/>
      <c r="B473" s="145"/>
      <c r="C473" s="146"/>
      <c r="D473" s="145"/>
      <c r="E473" s="147"/>
      <c r="F473" s="145"/>
      <c r="G473" s="145"/>
    </row>
    <row r="474" spans="1:7" ht="15.75">
      <c r="A474" s="145"/>
      <c r="B474" s="145"/>
      <c r="C474" s="146"/>
      <c r="D474" s="145"/>
      <c r="E474" s="147"/>
      <c r="F474" s="145"/>
      <c r="G474" s="145"/>
    </row>
    <row r="475" spans="1:7" ht="15.75">
      <c r="A475" s="145"/>
      <c r="B475" s="145"/>
      <c r="C475" s="146"/>
      <c r="D475" s="145"/>
      <c r="E475" s="147"/>
      <c r="F475" s="145"/>
      <c r="G475" s="145"/>
    </row>
    <row r="476" spans="1:7" ht="15.75">
      <c r="A476" s="145"/>
      <c r="B476" s="145"/>
      <c r="C476" s="146"/>
      <c r="D476" s="145"/>
      <c r="E476" s="147"/>
      <c r="F476" s="145"/>
      <c r="G476" s="145"/>
    </row>
    <row r="477" spans="1:7" ht="15.75">
      <c r="A477" s="145"/>
      <c r="B477" s="145"/>
      <c r="C477" s="146"/>
      <c r="D477" s="145"/>
      <c r="E477" s="147"/>
      <c r="F477" s="145"/>
      <c r="G477" s="145"/>
    </row>
    <row r="478" spans="1:7" ht="15.75">
      <c r="A478" s="145"/>
      <c r="B478" s="145"/>
      <c r="C478" s="146"/>
      <c r="D478" s="145"/>
      <c r="E478" s="147"/>
      <c r="F478" s="145"/>
      <c r="G478" s="145"/>
    </row>
    <row r="479" spans="1:7" ht="15.75">
      <c r="A479" s="145"/>
      <c r="B479" s="145"/>
      <c r="C479" s="146"/>
      <c r="D479" s="145"/>
      <c r="E479" s="147"/>
      <c r="F479" s="145"/>
      <c r="G479" s="145"/>
    </row>
    <row r="480" spans="1:7" ht="15.75">
      <c r="A480" s="145"/>
      <c r="B480" s="145"/>
      <c r="C480" s="146"/>
      <c r="D480" s="145"/>
      <c r="E480" s="147"/>
      <c r="F480" s="145"/>
      <c r="G480" s="145"/>
    </row>
    <row r="481" spans="1:7" ht="15.75">
      <c r="A481" s="145"/>
      <c r="B481" s="145"/>
      <c r="C481" s="146"/>
      <c r="D481" s="145"/>
      <c r="E481" s="147"/>
      <c r="F481" s="145"/>
      <c r="G481" s="145"/>
    </row>
    <row r="482" spans="1:7" ht="15.75">
      <c r="A482" s="145"/>
      <c r="B482" s="145"/>
      <c r="C482" s="146"/>
      <c r="D482" s="145"/>
      <c r="E482" s="147"/>
      <c r="F482" s="145"/>
      <c r="G482" s="145"/>
    </row>
    <row r="483" spans="1:7" ht="15.75">
      <c r="A483" s="145"/>
      <c r="B483" s="145"/>
      <c r="C483" s="146"/>
      <c r="D483" s="145"/>
      <c r="E483" s="147"/>
      <c r="F483" s="145"/>
      <c r="G483" s="145"/>
    </row>
    <row r="484" spans="1:7" ht="15.75">
      <c r="A484" s="145"/>
      <c r="B484" s="145"/>
      <c r="C484" s="146"/>
      <c r="D484" s="145"/>
      <c r="E484" s="147"/>
      <c r="F484" s="145"/>
      <c r="G484" s="145"/>
    </row>
    <row r="485" spans="1:7" ht="15.75">
      <c r="A485" s="145"/>
      <c r="B485" s="145"/>
      <c r="C485" s="146"/>
      <c r="D485" s="145"/>
      <c r="E485" s="147"/>
      <c r="F485" s="145"/>
      <c r="G485" s="145"/>
    </row>
    <row r="486" spans="1:7" ht="15.75">
      <c r="A486" s="145"/>
      <c r="B486" s="145"/>
      <c r="C486" s="146"/>
      <c r="D486" s="145"/>
      <c r="E486" s="147"/>
      <c r="F486" s="145"/>
      <c r="G486" s="145"/>
    </row>
    <row r="487" spans="1:7" ht="15.75">
      <c r="A487" s="145"/>
      <c r="B487" s="145"/>
      <c r="C487" s="146"/>
      <c r="D487" s="145"/>
      <c r="E487" s="147"/>
      <c r="F487" s="145"/>
      <c r="G487" s="145"/>
    </row>
    <row r="488" spans="1:7" ht="15.75">
      <c r="A488" s="145"/>
      <c r="B488" s="145"/>
      <c r="C488" s="146"/>
      <c r="D488" s="145"/>
      <c r="E488" s="147"/>
      <c r="F488" s="145"/>
      <c r="G488" s="145"/>
    </row>
  </sheetData>
  <sheetProtection/>
  <mergeCells count="344">
    <mergeCell ref="A444:A445"/>
    <mergeCell ref="B444:B445"/>
    <mergeCell ref="C444:C445"/>
    <mergeCell ref="A440:A441"/>
    <mergeCell ref="B440:B441"/>
    <mergeCell ref="C440:C441"/>
    <mergeCell ref="A442:A443"/>
    <mergeCell ref="B442:B443"/>
    <mergeCell ref="C442:C443"/>
    <mergeCell ref="B396:B397"/>
    <mergeCell ref="C396:C397"/>
    <mergeCell ref="A414:A415"/>
    <mergeCell ref="B414:B415"/>
    <mergeCell ref="C414:C415"/>
    <mergeCell ref="A419:A420"/>
    <mergeCell ref="B419:B420"/>
    <mergeCell ref="C419:C420"/>
    <mergeCell ref="B378:B379"/>
    <mergeCell ref="C378:C379"/>
    <mergeCell ref="B380:B381"/>
    <mergeCell ref="C380:C381"/>
    <mergeCell ref="B384:B385"/>
    <mergeCell ref="C384:C385"/>
    <mergeCell ref="B341:B342"/>
    <mergeCell ref="C341:C342"/>
    <mergeCell ref="B343:B344"/>
    <mergeCell ref="C343:C344"/>
    <mergeCell ref="B359:B360"/>
    <mergeCell ref="C359:C360"/>
    <mergeCell ref="B345:B346"/>
    <mergeCell ref="C345:C346"/>
    <mergeCell ref="B353:B354"/>
    <mergeCell ref="C353:C354"/>
    <mergeCell ref="B337:B338"/>
    <mergeCell ref="C337:C338"/>
    <mergeCell ref="B332:B333"/>
    <mergeCell ref="C332:C333"/>
    <mergeCell ref="B334:B335"/>
    <mergeCell ref="C334:C335"/>
    <mergeCell ref="B324:B325"/>
    <mergeCell ref="C324:C325"/>
    <mergeCell ref="B326:B327"/>
    <mergeCell ref="C326:C327"/>
    <mergeCell ref="B328:B329"/>
    <mergeCell ref="C328:C329"/>
    <mergeCell ref="A384:A385"/>
    <mergeCell ref="A424:A425"/>
    <mergeCell ref="A394:A395"/>
    <mergeCell ref="A396:A397"/>
    <mergeCell ref="A421:A422"/>
    <mergeCell ref="A341:A342"/>
    <mergeCell ref="A343:A344"/>
    <mergeCell ref="A359:A360"/>
    <mergeCell ref="A369:A370"/>
    <mergeCell ref="A378:A379"/>
    <mergeCell ref="A380:A381"/>
    <mergeCell ref="A345:A346"/>
    <mergeCell ref="A353:A354"/>
    <mergeCell ref="A324:A325"/>
    <mergeCell ref="A326:A327"/>
    <mergeCell ref="A328:A329"/>
    <mergeCell ref="A337:A338"/>
    <mergeCell ref="A332:A333"/>
    <mergeCell ref="A334:A335"/>
    <mergeCell ref="A194:A195"/>
    <mergeCell ref="B194:B195"/>
    <mergeCell ref="C194:C195"/>
    <mergeCell ref="A213:A214"/>
    <mergeCell ref="A318:A319"/>
    <mergeCell ref="A322:A323"/>
    <mergeCell ref="B318:B319"/>
    <mergeCell ref="C318:C319"/>
    <mergeCell ref="B322:B323"/>
    <mergeCell ref="C322:C323"/>
    <mergeCell ref="A184:A185"/>
    <mergeCell ref="B184:B185"/>
    <mergeCell ref="C184:C185"/>
    <mergeCell ref="A186:A187"/>
    <mergeCell ref="B186:B187"/>
    <mergeCell ref="C186:C187"/>
    <mergeCell ref="A171:A172"/>
    <mergeCell ref="B171:B172"/>
    <mergeCell ref="C171:C172"/>
    <mergeCell ref="A178:A179"/>
    <mergeCell ref="B178:B179"/>
    <mergeCell ref="C178:C179"/>
    <mergeCell ref="A175:A176"/>
    <mergeCell ref="B175:B176"/>
    <mergeCell ref="C175:C176"/>
    <mergeCell ref="A165:A166"/>
    <mergeCell ref="B165:B166"/>
    <mergeCell ref="C165:C166"/>
    <mergeCell ref="A169:A170"/>
    <mergeCell ref="B169:B170"/>
    <mergeCell ref="C169:C170"/>
    <mergeCell ref="A108:A109"/>
    <mergeCell ref="B108:B109"/>
    <mergeCell ref="C108:C109"/>
    <mergeCell ref="A106:A107"/>
    <mergeCell ref="A110:A111"/>
    <mergeCell ref="A145:A146"/>
    <mergeCell ref="B145:B146"/>
    <mergeCell ref="C145:C146"/>
    <mergeCell ref="B110:B111"/>
    <mergeCell ref="C110:C111"/>
    <mergeCell ref="B106:B107"/>
    <mergeCell ref="C106:C107"/>
    <mergeCell ref="B83:B84"/>
    <mergeCell ref="C83:C84"/>
    <mergeCell ref="A91:A92"/>
    <mergeCell ref="B91:B92"/>
    <mergeCell ref="A39:A40"/>
    <mergeCell ref="B39:B40"/>
    <mergeCell ref="C81:C82"/>
    <mergeCell ref="A81:A82"/>
    <mergeCell ref="B81:B82"/>
    <mergeCell ref="A83:A84"/>
    <mergeCell ref="A1:H2"/>
    <mergeCell ref="F3:F4"/>
    <mergeCell ref="A20:A21"/>
    <mergeCell ref="B20:B21"/>
    <mergeCell ref="A22:A23"/>
    <mergeCell ref="C3:C4"/>
    <mergeCell ref="D3:E3"/>
    <mergeCell ref="A3:A4"/>
    <mergeCell ref="B3:B4"/>
    <mergeCell ref="B24:B25"/>
    <mergeCell ref="C24:C25"/>
    <mergeCell ref="A41:A42"/>
    <mergeCell ref="B22:B23"/>
    <mergeCell ref="C22:C23"/>
    <mergeCell ref="G3:G4"/>
    <mergeCell ref="A37:A38"/>
    <mergeCell ref="B37:B38"/>
    <mergeCell ref="C37:C38"/>
    <mergeCell ref="B41:B42"/>
    <mergeCell ref="C230:C231"/>
    <mergeCell ref="A26:A27"/>
    <mergeCell ref="B26:B27"/>
    <mergeCell ref="C26:C27"/>
    <mergeCell ref="A259:A260"/>
    <mergeCell ref="B259:B260"/>
    <mergeCell ref="C259:C260"/>
    <mergeCell ref="A50:A51"/>
    <mergeCell ref="B50:B51"/>
    <mergeCell ref="C50:C51"/>
    <mergeCell ref="A223:A224"/>
    <mergeCell ref="B223:B224"/>
    <mergeCell ref="C223:C224"/>
    <mergeCell ref="A225:A226"/>
    <mergeCell ref="B225:B226"/>
    <mergeCell ref="C225:C226"/>
    <mergeCell ref="A6:A7"/>
    <mergeCell ref="B6:B7"/>
    <mergeCell ref="C6:C7"/>
    <mergeCell ref="A13:A14"/>
    <mergeCell ref="B13:B14"/>
    <mergeCell ref="C13:C14"/>
    <mergeCell ref="A11:A12"/>
    <mergeCell ref="B11:B12"/>
    <mergeCell ref="C11:C12"/>
    <mergeCell ref="C43:C44"/>
    <mergeCell ref="A15:A16"/>
    <mergeCell ref="B15:B16"/>
    <mergeCell ref="C15:C16"/>
    <mergeCell ref="C18:C19"/>
    <mergeCell ref="A28:A29"/>
    <mergeCell ref="B28:B29"/>
    <mergeCell ref="C28:C29"/>
    <mergeCell ref="C39:C40"/>
    <mergeCell ref="A24:A25"/>
    <mergeCell ref="A18:A19"/>
    <mergeCell ref="B18:B19"/>
    <mergeCell ref="A64:A65"/>
    <mergeCell ref="B64:B65"/>
    <mergeCell ref="C64:C65"/>
    <mergeCell ref="A67:A68"/>
    <mergeCell ref="B67:B68"/>
    <mergeCell ref="C67:C68"/>
    <mergeCell ref="A43:A44"/>
    <mergeCell ref="B43:B44"/>
    <mergeCell ref="A71:A72"/>
    <mergeCell ref="B71:B72"/>
    <mergeCell ref="C71:C72"/>
    <mergeCell ref="A75:A76"/>
    <mergeCell ref="B75:B76"/>
    <mergeCell ref="C75:C76"/>
    <mergeCell ref="C91:C92"/>
    <mergeCell ref="A102:A103"/>
    <mergeCell ref="B102:B103"/>
    <mergeCell ref="C102:C103"/>
    <mergeCell ref="A100:A101"/>
    <mergeCell ref="B100:B101"/>
    <mergeCell ref="C100:C101"/>
    <mergeCell ref="A114:A115"/>
    <mergeCell ref="B114:B115"/>
    <mergeCell ref="C114:C115"/>
    <mergeCell ref="A121:A122"/>
    <mergeCell ref="B121:B122"/>
    <mergeCell ref="C121:C122"/>
    <mergeCell ref="A129:A130"/>
    <mergeCell ref="B129:B130"/>
    <mergeCell ref="C129:C130"/>
    <mergeCell ref="A133:A134"/>
    <mergeCell ref="B133:B134"/>
    <mergeCell ref="C133:C134"/>
    <mergeCell ref="A156:A157"/>
    <mergeCell ref="A136:A137"/>
    <mergeCell ref="B136:B137"/>
    <mergeCell ref="C136:C137"/>
    <mergeCell ref="A141:A142"/>
    <mergeCell ref="B141:B142"/>
    <mergeCell ref="C141:C142"/>
    <mergeCell ref="B156:B157"/>
    <mergeCell ref="C156:C157"/>
    <mergeCell ref="C221:C222"/>
    <mergeCell ref="A147:A148"/>
    <mergeCell ref="B147:B148"/>
    <mergeCell ref="C147:C148"/>
    <mergeCell ref="A209:A210"/>
    <mergeCell ref="B209:B210"/>
    <mergeCell ref="C209:C210"/>
    <mergeCell ref="A162:A163"/>
    <mergeCell ref="B162:B163"/>
    <mergeCell ref="C162:C163"/>
    <mergeCell ref="A245:A246"/>
    <mergeCell ref="B245:B246"/>
    <mergeCell ref="C245:C246"/>
    <mergeCell ref="B213:B214"/>
    <mergeCell ref="C213:C214"/>
    <mergeCell ref="A216:A217"/>
    <mergeCell ref="B216:B217"/>
    <mergeCell ref="C216:C217"/>
    <mergeCell ref="A221:A222"/>
    <mergeCell ref="B221:B222"/>
    <mergeCell ref="A230:A231"/>
    <mergeCell ref="B230:B231"/>
    <mergeCell ref="B247:B248"/>
    <mergeCell ref="C247:C248"/>
    <mergeCell ref="A251:A252"/>
    <mergeCell ref="B251:B252"/>
    <mergeCell ref="C251:C252"/>
    <mergeCell ref="A232:A233"/>
    <mergeCell ref="B232:B233"/>
    <mergeCell ref="C232:C233"/>
    <mergeCell ref="A257:A258"/>
    <mergeCell ref="B257:B258"/>
    <mergeCell ref="C257:C258"/>
    <mergeCell ref="A247:A248"/>
    <mergeCell ref="B265:B266"/>
    <mergeCell ref="C265:C266"/>
    <mergeCell ref="A265:A266"/>
    <mergeCell ref="A262:A263"/>
    <mergeCell ref="B262:B263"/>
    <mergeCell ref="C262:C263"/>
    <mergeCell ref="A268:A269"/>
    <mergeCell ref="B268:B269"/>
    <mergeCell ref="C268:C269"/>
    <mergeCell ref="A270:A271"/>
    <mergeCell ref="B270:B271"/>
    <mergeCell ref="C270:C271"/>
    <mergeCell ref="A274:A275"/>
    <mergeCell ref="B274:B275"/>
    <mergeCell ref="C274:C275"/>
    <mergeCell ref="A276:A277"/>
    <mergeCell ref="B276:B277"/>
    <mergeCell ref="C276:C277"/>
    <mergeCell ref="A278:A279"/>
    <mergeCell ref="B278:B279"/>
    <mergeCell ref="C278:C279"/>
    <mergeCell ref="A280:A281"/>
    <mergeCell ref="B280:B281"/>
    <mergeCell ref="C280:C281"/>
    <mergeCell ref="A282:A283"/>
    <mergeCell ref="B282:B283"/>
    <mergeCell ref="C282:C283"/>
    <mergeCell ref="A289:A290"/>
    <mergeCell ref="B289:B290"/>
    <mergeCell ref="C289:C290"/>
    <mergeCell ref="A291:A292"/>
    <mergeCell ref="B291:B292"/>
    <mergeCell ref="C291:C292"/>
    <mergeCell ref="A293:A294"/>
    <mergeCell ref="B293:B294"/>
    <mergeCell ref="C293:C294"/>
    <mergeCell ref="A295:A296"/>
    <mergeCell ref="B295:B296"/>
    <mergeCell ref="C295:C296"/>
    <mergeCell ref="A297:A298"/>
    <mergeCell ref="B297:B298"/>
    <mergeCell ref="C297:C298"/>
    <mergeCell ref="A300:A301"/>
    <mergeCell ref="B300:B301"/>
    <mergeCell ref="C300:C301"/>
    <mergeCell ref="A302:A303"/>
    <mergeCell ref="B302:B303"/>
    <mergeCell ref="C302:C303"/>
    <mergeCell ref="A306:A307"/>
    <mergeCell ref="B306:B307"/>
    <mergeCell ref="C306:C307"/>
    <mergeCell ref="A309:A310"/>
    <mergeCell ref="B309:B310"/>
    <mergeCell ref="C309:C310"/>
    <mergeCell ref="A311:A312"/>
    <mergeCell ref="B311:B312"/>
    <mergeCell ref="C311:C312"/>
    <mergeCell ref="A315:A316"/>
    <mergeCell ref="B315:B316"/>
    <mergeCell ref="C315:C316"/>
    <mergeCell ref="B369:B370"/>
    <mergeCell ref="C369:C370"/>
    <mergeCell ref="A372:A373"/>
    <mergeCell ref="B372:B373"/>
    <mergeCell ref="C372:C373"/>
    <mergeCell ref="A376:A377"/>
    <mergeCell ref="B376:B377"/>
    <mergeCell ref="C376:C377"/>
    <mergeCell ref="B394:B395"/>
    <mergeCell ref="C394:C395"/>
    <mergeCell ref="B421:B422"/>
    <mergeCell ref="C421:C422"/>
    <mergeCell ref="B424:B425"/>
    <mergeCell ref="C424:C425"/>
    <mergeCell ref="A426:A427"/>
    <mergeCell ref="B426:B427"/>
    <mergeCell ref="C426:C427"/>
    <mergeCell ref="A428:A429"/>
    <mergeCell ref="B428:B429"/>
    <mergeCell ref="C428:C429"/>
    <mergeCell ref="A430:A431"/>
    <mergeCell ref="B430:B431"/>
    <mergeCell ref="C430:C431"/>
    <mergeCell ref="A432:A433"/>
    <mergeCell ref="B432:B433"/>
    <mergeCell ref="C432:C433"/>
    <mergeCell ref="A438:A439"/>
    <mergeCell ref="B438:B439"/>
    <mergeCell ref="C438:C439"/>
    <mergeCell ref="A434:A435"/>
    <mergeCell ref="B434:B435"/>
    <mergeCell ref="C434:C435"/>
    <mergeCell ref="A436:A437"/>
    <mergeCell ref="B436:B437"/>
    <mergeCell ref="C436:C437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40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0" customFormat="1" ht="15">
      <c r="A1" s="40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0">
      <selection activeCell="C8" sqref="C8:R19"/>
    </sheetView>
  </sheetViews>
  <sheetFormatPr defaultColWidth="9.140625" defaultRowHeight="15"/>
  <cols>
    <col min="1" max="1" width="5.57421875" style="0" customWidth="1"/>
    <col min="2" max="2" width="33.8515625" style="0" customWidth="1"/>
    <col min="6" max="6" width="12.140625" style="0" customWidth="1"/>
    <col min="7" max="7" width="12.421875" style="0" customWidth="1"/>
    <col min="14" max="14" width="17.28125" style="0" customWidth="1"/>
    <col min="17" max="17" width="12.140625" style="0" customWidth="1"/>
  </cols>
  <sheetData>
    <row r="1" ht="15">
      <c r="A1" s="40" t="s">
        <v>298</v>
      </c>
    </row>
    <row r="2" ht="15.75" thickBot="1"/>
    <row r="3" spans="1:20" ht="15">
      <c r="A3" s="219" t="s">
        <v>113</v>
      </c>
      <c r="B3" s="222" t="s">
        <v>1</v>
      </c>
      <c r="C3" s="222" t="s">
        <v>299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300</v>
      </c>
      <c r="S3" s="48"/>
      <c r="T3" s="48"/>
    </row>
    <row r="4" spans="1:20" ht="15">
      <c r="A4" s="220"/>
      <c r="B4" s="223"/>
      <c r="C4" s="227" t="s">
        <v>301</v>
      </c>
      <c r="D4" s="223"/>
      <c r="E4" s="223"/>
      <c r="F4" s="227" t="s">
        <v>302</v>
      </c>
      <c r="G4" s="223"/>
      <c r="H4" s="223"/>
      <c r="I4" s="227" t="s">
        <v>303</v>
      </c>
      <c r="J4" s="223"/>
      <c r="K4" s="223"/>
      <c r="L4" s="227" t="s">
        <v>304</v>
      </c>
      <c r="M4" s="223"/>
      <c r="N4" s="223"/>
      <c r="O4" s="227" t="s">
        <v>305</v>
      </c>
      <c r="P4" s="223"/>
      <c r="Q4" s="223"/>
      <c r="R4" s="226"/>
      <c r="S4" s="48"/>
      <c r="T4" s="48"/>
    </row>
    <row r="5" spans="1:20" ht="76.5">
      <c r="A5" s="221"/>
      <c r="B5" s="223"/>
      <c r="C5" s="99" t="s">
        <v>552</v>
      </c>
      <c r="D5" s="99" t="s">
        <v>563</v>
      </c>
      <c r="E5" s="99" t="s">
        <v>306</v>
      </c>
      <c r="F5" s="99" t="s">
        <v>552</v>
      </c>
      <c r="G5" s="99" t="s">
        <v>563</v>
      </c>
      <c r="H5" s="99" t="s">
        <v>306</v>
      </c>
      <c r="I5" s="99" t="s">
        <v>552</v>
      </c>
      <c r="J5" s="99" t="s">
        <v>563</v>
      </c>
      <c r="K5" s="99" t="s">
        <v>306</v>
      </c>
      <c r="L5" s="99" t="s">
        <v>552</v>
      </c>
      <c r="M5" s="99" t="s">
        <v>563</v>
      </c>
      <c r="N5" s="99" t="s">
        <v>306</v>
      </c>
      <c r="O5" s="99" t="s">
        <v>552</v>
      </c>
      <c r="P5" s="99" t="s">
        <v>563</v>
      </c>
      <c r="Q5" s="99" t="s">
        <v>306</v>
      </c>
      <c r="R5" s="226"/>
      <c r="S5" s="48"/>
      <c r="T5" s="48"/>
    </row>
    <row r="6" spans="1:20" ht="15">
      <c r="A6" s="159">
        <v>1</v>
      </c>
      <c r="B6" s="160">
        <f>A6+1</f>
        <v>2</v>
      </c>
      <c r="C6" s="160">
        <f aca="true" t="shared" si="0" ref="C6:R6">B6+1</f>
        <v>3</v>
      </c>
      <c r="D6" s="160">
        <f t="shared" si="0"/>
        <v>4</v>
      </c>
      <c r="E6" s="160">
        <f t="shared" si="0"/>
        <v>5</v>
      </c>
      <c r="F6" s="160">
        <f t="shared" si="0"/>
        <v>6</v>
      </c>
      <c r="G6" s="160">
        <f t="shared" si="0"/>
        <v>7</v>
      </c>
      <c r="H6" s="160">
        <f t="shared" si="0"/>
        <v>8</v>
      </c>
      <c r="I6" s="160">
        <f t="shared" si="0"/>
        <v>9</v>
      </c>
      <c r="J6" s="160">
        <f t="shared" si="0"/>
        <v>10</v>
      </c>
      <c r="K6" s="160">
        <f t="shared" si="0"/>
        <v>11</v>
      </c>
      <c r="L6" s="160">
        <f t="shared" si="0"/>
        <v>12</v>
      </c>
      <c r="M6" s="160">
        <f t="shared" si="0"/>
        <v>13</v>
      </c>
      <c r="N6" s="160">
        <f t="shared" si="0"/>
        <v>14</v>
      </c>
      <c r="O6" s="160">
        <f t="shared" si="0"/>
        <v>15</v>
      </c>
      <c r="P6" s="160">
        <f t="shared" si="0"/>
        <v>16</v>
      </c>
      <c r="Q6" s="160">
        <f t="shared" si="0"/>
        <v>17</v>
      </c>
      <c r="R6" s="161">
        <f t="shared" si="0"/>
        <v>18</v>
      </c>
      <c r="S6" s="48"/>
      <c r="T6" s="48"/>
    </row>
    <row r="7" spans="1:20" ht="15">
      <c r="A7" s="144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48"/>
      <c r="T7" s="48"/>
    </row>
    <row r="8" spans="1:20" ht="45" customHeight="1">
      <c r="A8" s="144">
        <v>1</v>
      </c>
      <c r="B8" s="162" t="s">
        <v>307</v>
      </c>
      <c r="C8" s="140">
        <v>357</v>
      </c>
      <c r="D8" s="140">
        <v>358</v>
      </c>
      <c r="E8" s="164">
        <f>D8/C8</f>
        <v>1.0028011204481793</v>
      </c>
      <c r="F8" s="140">
        <v>39</v>
      </c>
      <c r="G8" s="140">
        <v>41</v>
      </c>
      <c r="H8" s="164">
        <f>G8/F8</f>
        <v>1.0512820512820513</v>
      </c>
      <c r="I8" s="140">
        <v>5</v>
      </c>
      <c r="J8" s="140">
        <v>13</v>
      </c>
      <c r="K8" s="164">
        <f>J8/I8</f>
        <v>2.6</v>
      </c>
      <c r="L8" s="140">
        <v>0</v>
      </c>
      <c r="M8" s="140">
        <v>0</v>
      </c>
      <c r="N8" s="164"/>
      <c r="O8" s="165"/>
      <c r="P8" s="165"/>
      <c r="Q8" s="165"/>
      <c r="R8" s="165">
        <f>SUM(D8+G8+J8+M8)</f>
        <v>412</v>
      </c>
      <c r="S8" s="48"/>
      <c r="T8" s="48"/>
    </row>
    <row r="9" spans="1:20" ht="47.25" customHeight="1">
      <c r="A9" s="144">
        <f>A8+1</f>
        <v>2</v>
      </c>
      <c r="B9" s="162" t="s">
        <v>308</v>
      </c>
      <c r="C9" s="140">
        <v>357</v>
      </c>
      <c r="D9" s="140">
        <v>358</v>
      </c>
      <c r="E9" s="164">
        <f>D9/C9</f>
        <v>1.0028011204481793</v>
      </c>
      <c r="F9" s="140">
        <v>39</v>
      </c>
      <c r="G9" s="140">
        <v>41</v>
      </c>
      <c r="H9" s="164">
        <f>G9/F9</f>
        <v>1.0512820512820513</v>
      </c>
      <c r="I9" s="140">
        <v>5</v>
      </c>
      <c r="J9" s="140">
        <v>13</v>
      </c>
      <c r="K9" s="164">
        <f>J9/I9</f>
        <v>2.6</v>
      </c>
      <c r="L9" s="140">
        <v>0</v>
      </c>
      <c r="M9" s="140">
        <v>0</v>
      </c>
      <c r="N9" s="164"/>
      <c r="O9" s="165"/>
      <c r="P9" s="165"/>
      <c r="Q9" s="165"/>
      <c r="R9" s="165">
        <f aca="true" t="shared" si="1" ref="R9:R18">SUM(D9+G9+J9+M9)</f>
        <v>412</v>
      </c>
      <c r="S9" s="48"/>
      <c r="T9" s="48"/>
    </row>
    <row r="10" spans="1:20" ht="96" customHeight="1">
      <c r="A10" s="166">
        <f>A9+1</f>
        <v>3</v>
      </c>
      <c r="B10" s="167" t="s">
        <v>309</v>
      </c>
      <c r="C10" s="140">
        <v>0</v>
      </c>
      <c r="D10" s="140">
        <v>0</v>
      </c>
      <c r="E10" s="140"/>
      <c r="F10" s="140">
        <v>0</v>
      </c>
      <c r="G10" s="140">
        <v>0</v>
      </c>
      <c r="H10" s="140"/>
      <c r="I10" s="140">
        <v>0</v>
      </c>
      <c r="J10" s="140">
        <v>0</v>
      </c>
      <c r="K10" s="140"/>
      <c r="L10" s="140">
        <v>0</v>
      </c>
      <c r="M10" s="140">
        <v>0</v>
      </c>
      <c r="N10" s="140"/>
      <c r="O10" s="165"/>
      <c r="P10" s="165"/>
      <c r="Q10" s="165"/>
      <c r="R10" s="165">
        <f t="shared" si="1"/>
        <v>0</v>
      </c>
      <c r="S10" s="48"/>
      <c r="T10" s="48"/>
    </row>
    <row r="11" spans="1:20" ht="26.25" customHeight="1">
      <c r="A11" s="166" t="s">
        <v>25</v>
      </c>
      <c r="B11" s="167" t="s">
        <v>310</v>
      </c>
      <c r="C11" s="140">
        <v>0</v>
      </c>
      <c r="D11" s="140">
        <v>0</v>
      </c>
      <c r="E11" s="140"/>
      <c r="F11" s="140">
        <v>0</v>
      </c>
      <c r="G11" s="140">
        <v>0</v>
      </c>
      <c r="H11" s="140"/>
      <c r="I11" s="140">
        <v>0</v>
      </c>
      <c r="J11" s="140">
        <v>0</v>
      </c>
      <c r="K11" s="140"/>
      <c r="L11" s="140">
        <v>0</v>
      </c>
      <c r="M11" s="140">
        <v>0</v>
      </c>
      <c r="N11" s="140"/>
      <c r="O11" s="165"/>
      <c r="P11" s="165"/>
      <c r="Q11" s="165"/>
      <c r="R11" s="165">
        <f t="shared" si="1"/>
        <v>0</v>
      </c>
      <c r="S11" s="48"/>
      <c r="T11" s="48"/>
    </row>
    <row r="12" spans="1:20" ht="19.5" customHeight="1">
      <c r="A12" s="166" t="s">
        <v>26</v>
      </c>
      <c r="B12" s="167" t="s">
        <v>311</v>
      </c>
      <c r="C12" s="140">
        <v>0</v>
      </c>
      <c r="D12" s="140">
        <v>0</v>
      </c>
      <c r="E12" s="140"/>
      <c r="F12" s="140">
        <v>0</v>
      </c>
      <c r="G12" s="140">
        <v>0</v>
      </c>
      <c r="H12" s="140"/>
      <c r="I12" s="140">
        <v>0</v>
      </c>
      <c r="J12" s="140">
        <v>0</v>
      </c>
      <c r="K12" s="140"/>
      <c r="L12" s="140">
        <v>0</v>
      </c>
      <c r="M12" s="140">
        <v>0</v>
      </c>
      <c r="N12" s="140"/>
      <c r="O12" s="165"/>
      <c r="P12" s="165"/>
      <c r="Q12" s="165"/>
      <c r="R12" s="165">
        <f t="shared" si="1"/>
        <v>0</v>
      </c>
      <c r="S12" s="48"/>
      <c r="T12" s="48"/>
    </row>
    <row r="13" spans="1:20" ht="61.5" customHeight="1">
      <c r="A13" s="166">
        <f>A10+1</f>
        <v>4</v>
      </c>
      <c r="B13" s="167" t="s">
        <v>312</v>
      </c>
      <c r="C13" s="140">
        <v>15</v>
      </c>
      <c r="D13" s="140">
        <v>15</v>
      </c>
      <c r="E13" s="164">
        <f>D13/C13</f>
        <v>1</v>
      </c>
      <c r="F13" s="140">
        <v>15</v>
      </c>
      <c r="G13" s="140">
        <v>15</v>
      </c>
      <c r="H13" s="164">
        <f>G13/F13</f>
        <v>1</v>
      </c>
      <c r="I13" s="140">
        <v>15</v>
      </c>
      <c r="J13" s="140">
        <v>15</v>
      </c>
      <c r="K13" s="164">
        <f>J13/I13</f>
        <v>1</v>
      </c>
      <c r="L13" s="140">
        <v>0</v>
      </c>
      <c r="M13" s="140">
        <v>0</v>
      </c>
      <c r="N13" s="164"/>
      <c r="O13" s="165"/>
      <c r="P13" s="165"/>
      <c r="Q13" s="165"/>
      <c r="R13" s="165">
        <f>(D13+G13+J13)/3</f>
        <v>15</v>
      </c>
      <c r="S13" s="48"/>
      <c r="T13" s="48"/>
    </row>
    <row r="14" spans="1:20" ht="39" customHeight="1">
      <c r="A14" s="144">
        <f>A13+1</f>
        <v>5</v>
      </c>
      <c r="B14" s="162" t="s">
        <v>313</v>
      </c>
      <c r="C14" s="140">
        <v>352</v>
      </c>
      <c r="D14" s="140">
        <v>299</v>
      </c>
      <c r="E14" s="164">
        <f>D14/C14</f>
        <v>0.8494318181818182</v>
      </c>
      <c r="F14" s="140">
        <v>43</v>
      </c>
      <c r="G14" s="140">
        <v>24</v>
      </c>
      <c r="H14" s="164">
        <f>G14/F14</f>
        <v>0.5581395348837209</v>
      </c>
      <c r="I14" s="140">
        <v>5</v>
      </c>
      <c r="J14" s="140">
        <v>4</v>
      </c>
      <c r="K14" s="164">
        <f>J14/I14</f>
        <v>0.8</v>
      </c>
      <c r="L14" s="140">
        <v>0</v>
      </c>
      <c r="M14" s="140">
        <v>0</v>
      </c>
      <c r="N14" s="164"/>
      <c r="O14" s="165"/>
      <c r="P14" s="165"/>
      <c r="Q14" s="165"/>
      <c r="R14" s="165">
        <f t="shared" si="1"/>
        <v>327</v>
      </c>
      <c r="S14" s="48"/>
      <c r="T14" s="48"/>
    </row>
    <row r="15" spans="1:20" ht="33" customHeight="1">
      <c r="A15" s="166">
        <f>A14+1</f>
        <v>6</v>
      </c>
      <c r="B15" s="167" t="s">
        <v>314</v>
      </c>
      <c r="C15" s="140">
        <v>309</v>
      </c>
      <c r="D15" s="140">
        <v>252</v>
      </c>
      <c r="E15" s="164">
        <f>D15/C15</f>
        <v>0.8155339805825242</v>
      </c>
      <c r="F15" s="140">
        <v>26</v>
      </c>
      <c r="G15" s="140">
        <v>22</v>
      </c>
      <c r="H15" s="164">
        <f>G15/F15</f>
        <v>0.8461538461538461</v>
      </c>
      <c r="I15" s="140">
        <v>2</v>
      </c>
      <c r="J15" s="140">
        <v>3</v>
      </c>
      <c r="K15" s="164">
        <f>J15/I15</f>
        <v>1.5</v>
      </c>
      <c r="L15" s="140">
        <v>0</v>
      </c>
      <c r="M15" s="140">
        <v>0</v>
      </c>
      <c r="N15" s="164"/>
      <c r="O15" s="165"/>
      <c r="P15" s="165"/>
      <c r="Q15" s="165"/>
      <c r="R15" s="165">
        <f t="shared" si="1"/>
        <v>277</v>
      </c>
      <c r="S15" s="48"/>
      <c r="T15" s="48"/>
    </row>
    <row r="16" spans="1:20" ht="86.25" customHeight="1">
      <c r="A16" s="166">
        <f>A15+1</f>
        <v>7</v>
      </c>
      <c r="B16" s="167" t="s">
        <v>315</v>
      </c>
      <c r="C16" s="140">
        <v>0</v>
      </c>
      <c r="D16" s="140">
        <v>0</v>
      </c>
      <c r="E16" s="140"/>
      <c r="F16" s="140">
        <v>0</v>
      </c>
      <c r="G16" s="140">
        <v>0</v>
      </c>
      <c r="H16" s="140"/>
      <c r="I16" s="140">
        <v>0</v>
      </c>
      <c r="J16" s="140">
        <v>0</v>
      </c>
      <c r="K16" s="140"/>
      <c r="L16" s="140">
        <v>0</v>
      </c>
      <c r="M16" s="140">
        <v>0</v>
      </c>
      <c r="N16" s="140"/>
      <c r="O16" s="165"/>
      <c r="P16" s="165"/>
      <c r="Q16" s="165"/>
      <c r="R16" s="165">
        <f t="shared" si="1"/>
        <v>0</v>
      </c>
      <c r="S16" s="48"/>
      <c r="T16" s="48"/>
    </row>
    <row r="17" spans="1:20" ht="19.5" customHeight="1">
      <c r="A17" s="166" t="s">
        <v>316</v>
      </c>
      <c r="B17" s="167" t="s">
        <v>310</v>
      </c>
      <c r="C17" s="140">
        <v>0</v>
      </c>
      <c r="D17" s="140">
        <v>0</v>
      </c>
      <c r="E17" s="140"/>
      <c r="F17" s="140">
        <v>0</v>
      </c>
      <c r="G17" s="140">
        <v>0</v>
      </c>
      <c r="H17" s="140"/>
      <c r="I17" s="140">
        <v>0</v>
      </c>
      <c r="J17" s="140">
        <v>0</v>
      </c>
      <c r="K17" s="140"/>
      <c r="L17" s="140">
        <v>0</v>
      </c>
      <c r="M17" s="140">
        <v>0</v>
      </c>
      <c r="N17" s="140"/>
      <c r="O17" s="165"/>
      <c r="P17" s="165"/>
      <c r="Q17" s="165"/>
      <c r="R17" s="165">
        <f t="shared" si="1"/>
        <v>0</v>
      </c>
      <c r="S17" s="48"/>
      <c r="T17" s="48"/>
    </row>
    <row r="18" spans="1:20" ht="15">
      <c r="A18" s="166" t="s">
        <v>317</v>
      </c>
      <c r="B18" s="167" t="s">
        <v>318</v>
      </c>
      <c r="C18" s="140">
        <v>0</v>
      </c>
      <c r="D18" s="140">
        <v>0</v>
      </c>
      <c r="E18" s="140"/>
      <c r="F18" s="140">
        <v>0</v>
      </c>
      <c r="G18" s="140">
        <v>0</v>
      </c>
      <c r="H18" s="140"/>
      <c r="I18" s="140">
        <v>0</v>
      </c>
      <c r="J18" s="140">
        <v>0</v>
      </c>
      <c r="K18" s="140"/>
      <c r="L18" s="140">
        <v>0</v>
      </c>
      <c r="M18" s="140">
        <v>0</v>
      </c>
      <c r="N18" s="140"/>
      <c r="O18" s="165"/>
      <c r="P18" s="165"/>
      <c r="Q18" s="165"/>
      <c r="R18" s="165">
        <f t="shared" si="1"/>
        <v>0</v>
      </c>
      <c r="S18" s="48"/>
      <c r="T18" s="48"/>
    </row>
    <row r="19" spans="1:20" ht="57" customHeight="1">
      <c r="A19" s="166">
        <f>A16+1</f>
        <v>8</v>
      </c>
      <c r="B19" s="167" t="s">
        <v>319</v>
      </c>
      <c r="C19" s="140">
        <v>57</v>
      </c>
      <c r="D19" s="140">
        <v>57</v>
      </c>
      <c r="E19" s="164">
        <f>D19/C19</f>
        <v>1</v>
      </c>
      <c r="F19" s="140">
        <v>51</v>
      </c>
      <c r="G19" s="140">
        <v>51</v>
      </c>
      <c r="H19" s="164">
        <f>G19/F19</f>
        <v>1</v>
      </c>
      <c r="I19" s="140">
        <v>78</v>
      </c>
      <c r="J19" s="140">
        <v>78</v>
      </c>
      <c r="K19" s="164">
        <f>J19/I19</f>
        <v>1</v>
      </c>
      <c r="L19" s="140">
        <v>0</v>
      </c>
      <c r="M19" s="140">
        <v>0</v>
      </c>
      <c r="N19" s="164"/>
      <c r="O19" s="165"/>
      <c r="P19" s="165"/>
      <c r="Q19" s="165"/>
      <c r="R19" s="165">
        <f>(D19+G19+J19)/3</f>
        <v>62</v>
      </c>
      <c r="S19" s="48"/>
      <c r="T19" s="48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7">
      <selection activeCell="S8" sqref="S8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80" t="s">
        <v>330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5.75" thickBot="1"/>
    <row r="3" spans="1:11" s="48" customFormat="1" ht="30" customHeight="1">
      <c r="A3" s="236" t="s">
        <v>320</v>
      </c>
      <c r="B3" s="237"/>
      <c r="C3" s="237"/>
      <c r="D3" s="222">
        <v>15</v>
      </c>
      <c r="E3" s="224"/>
      <c r="F3" s="222">
        <v>150</v>
      </c>
      <c r="G3" s="224"/>
      <c r="H3" s="222">
        <v>250</v>
      </c>
      <c r="I3" s="224"/>
      <c r="J3" s="222">
        <v>670</v>
      </c>
      <c r="K3" s="238"/>
    </row>
    <row r="4" spans="1:11" s="48" customFormat="1" ht="30" customHeight="1">
      <c r="A4" s="235" t="s">
        <v>321</v>
      </c>
      <c r="B4" s="223"/>
      <c r="C4" s="223"/>
      <c r="D4" s="54" t="s">
        <v>322</v>
      </c>
      <c r="E4" s="54" t="s">
        <v>323</v>
      </c>
      <c r="F4" s="54" t="s">
        <v>322</v>
      </c>
      <c r="G4" s="54" t="s">
        <v>323</v>
      </c>
      <c r="H4" s="54" t="s">
        <v>322</v>
      </c>
      <c r="I4" s="54" t="s">
        <v>323</v>
      </c>
      <c r="J4" s="54" t="s">
        <v>322</v>
      </c>
      <c r="K4" s="55" t="s">
        <v>323</v>
      </c>
    </row>
    <row r="5" spans="1:11" s="48" customFormat="1" ht="149.25" thickBot="1">
      <c r="A5" s="56" t="s">
        <v>324</v>
      </c>
      <c r="B5" s="57" t="s">
        <v>325</v>
      </c>
      <c r="C5" s="57" t="s">
        <v>326</v>
      </c>
      <c r="D5" s="58"/>
      <c r="E5" s="58"/>
      <c r="F5" s="58"/>
      <c r="G5" s="58"/>
      <c r="H5" s="58"/>
      <c r="I5" s="58"/>
      <c r="J5" s="58"/>
      <c r="K5" s="59"/>
    </row>
    <row r="6" spans="1:11" s="48" customFormat="1" ht="30" customHeight="1">
      <c r="A6" s="228" t="s">
        <v>327</v>
      </c>
      <c r="B6" s="231" t="s">
        <v>328</v>
      </c>
      <c r="C6" s="60" t="s">
        <v>98</v>
      </c>
      <c r="D6" s="49"/>
      <c r="E6" s="49"/>
      <c r="F6" s="49"/>
      <c r="G6" s="49"/>
      <c r="H6" s="49"/>
      <c r="I6" s="49"/>
      <c r="J6" s="49"/>
      <c r="K6" s="50"/>
    </row>
    <row r="7" spans="1:11" s="48" customFormat="1" ht="30" customHeight="1">
      <c r="A7" s="229"/>
      <c r="B7" s="232"/>
      <c r="C7" s="61" t="s">
        <v>91</v>
      </c>
      <c r="D7" s="51"/>
      <c r="E7" s="51"/>
      <c r="F7" s="52"/>
      <c r="G7" s="51"/>
      <c r="H7" s="51"/>
      <c r="I7" s="52"/>
      <c r="J7" s="51"/>
      <c r="K7" s="53"/>
    </row>
    <row r="8" spans="1:11" s="48" customFormat="1" ht="30" customHeight="1">
      <c r="A8" s="229"/>
      <c r="B8" s="233" t="s">
        <v>329</v>
      </c>
      <c r="C8" s="61" t="s">
        <v>98</v>
      </c>
      <c r="D8" s="51"/>
      <c r="E8" s="51">
        <v>550</v>
      </c>
      <c r="F8" s="52"/>
      <c r="G8" s="51"/>
      <c r="H8" s="51"/>
      <c r="I8" s="52"/>
      <c r="J8" s="51"/>
      <c r="K8" s="53"/>
    </row>
    <row r="9" spans="1:11" s="48" customFormat="1" ht="30" customHeight="1" thickBot="1">
      <c r="A9" s="239"/>
      <c r="B9" s="232"/>
      <c r="C9" s="61" t="s">
        <v>91</v>
      </c>
      <c r="D9" s="62"/>
      <c r="E9" s="62">
        <v>550</v>
      </c>
      <c r="F9" s="63"/>
      <c r="G9" s="62"/>
      <c r="H9" s="62"/>
      <c r="I9" s="63"/>
      <c r="J9" s="62"/>
      <c r="K9" s="64"/>
    </row>
    <row r="10" spans="1:11" s="48" customFormat="1" ht="30" customHeight="1">
      <c r="A10" s="228">
        <v>750</v>
      </c>
      <c r="B10" s="231" t="s">
        <v>328</v>
      </c>
      <c r="C10" s="65" t="s">
        <v>98</v>
      </c>
      <c r="D10" s="240" t="s">
        <v>562</v>
      </c>
      <c r="E10" s="241"/>
      <c r="F10" s="241"/>
      <c r="G10" s="241"/>
      <c r="H10" s="241"/>
      <c r="I10" s="241"/>
      <c r="J10" s="241"/>
      <c r="K10" s="242"/>
    </row>
    <row r="11" spans="1:11" s="48" customFormat="1" ht="30" customHeight="1">
      <c r="A11" s="229"/>
      <c r="B11" s="232"/>
      <c r="C11" s="66" t="s">
        <v>91</v>
      </c>
      <c r="D11" s="243"/>
      <c r="E11" s="244"/>
      <c r="F11" s="244"/>
      <c r="G11" s="244"/>
      <c r="H11" s="244"/>
      <c r="I11" s="244"/>
      <c r="J11" s="244"/>
      <c r="K11" s="245"/>
    </row>
    <row r="12" spans="1:11" s="48" customFormat="1" ht="30" customHeight="1">
      <c r="A12" s="229"/>
      <c r="B12" s="233" t="s">
        <v>329</v>
      </c>
      <c r="C12" s="66" t="s">
        <v>98</v>
      </c>
      <c r="D12" s="243"/>
      <c r="E12" s="244"/>
      <c r="F12" s="244"/>
      <c r="G12" s="244"/>
      <c r="H12" s="244"/>
      <c r="I12" s="244"/>
      <c r="J12" s="244"/>
      <c r="K12" s="245"/>
    </row>
    <row r="13" spans="1:11" s="48" customFormat="1" ht="30" customHeight="1" thickBot="1">
      <c r="A13" s="239"/>
      <c r="B13" s="232"/>
      <c r="C13" s="66" t="s">
        <v>91</v>
      </c>
      <c r="D13" s="243"/>
      <c r="E13" s="244"/>
      <c r="F13" s="244"/>
      <c r="G13" s="244"/>
      <c r="H13" s="244"/>
      <c r="I13" s="244"/>
      <c r="J13" s="244"/>
      <c r="K13" s="245"/>
    </row>
    <row r="14" spans="1:11" s="48" customFormat="1" ht="30" customHeight="1">
      <c r="A14" s="228">
        <v>1000</v>
      </c>
      <c r="B14" s="231" t="s">
        <v>328</v>
      </c>
      <c r="C14" s="65" t="s">
        <v>98</v>
      </c>
      <c r="D14" s="243"/>
      <c r="E14" s="244"/>
      <c r="F14" s="244"/>
      <c r="G14" s="244"/>
      <c r="H14" s="244"/>
      <c r="I14" s="244"/>
      <c r="J14" s="244"/>
      <c r="K14" s="245"/>
    </row>
    <row r="15" spans="1:11" s="48" customFormat="1" ht="30" customHeight="1">
      <c r="A15" s="229"/>
      <c r="B15" s="232"/>
      <c r="C15" s="66" t="s">
        <v>91</v>
      </c>
      <c r="D15" s="243"/>
      <c r="E15" s="244"/>
      <c r="F15" s="244"/>
      <c r="G15" s="244"/>
      <c r="H15" s="244"/>
      <c r="I15" s="244"/>
      <c r="J15" s="244"/>
      <c r="K15" s="245"/>
    </row>
    <row r="16" spans="1:11" s="48" customFormat="1" ht="30" customHeight="1">
      <c r="A16" s="229"/>
      <c r="B16" s="233" t="s">
        <v>329</v>
      </c>
      <c r="C16" s="66" t="s">
        <v>98</v>
      </c>
      <c r="D16" s="243"/>
      <c r="E16" s="244"/>
      <c r="F16" s="244"/>
      <c r="G16" s="244"/>
      <c r="H16" s="244"/>
      <c r="I16" s="244"/>
      <c r="J16" s="244"/>
      <c r="K16" s="245"/>
    </row>
    <row r="17" spans="1:11" s="48" customFormat="1" ht="30" customHeight="1" thickBot="1">
      <c r="A17" s="239"/>
      <c r="B17" s="232"/>
      <c r="C17" s="66" t="s">
        <v>91</v>
      </c>
      <c r="D17" s="243"/>
      <c r="E17" s="244"/>
      <c r="F17" s="244"/>
      <c r="G17" s="244"/>
      <c r="H17" s="244"/>
      <c r="I17" s="244"/>
      <c r="J17" s="244"/>
      <c r="K17" s="245"/>
    </row>
    <row r="18" spans="1:11" s="48" customFormat="1" ht="30" customHeight="1">
      <c r="A18" s="228">
        <v>1250</v>
      </c>
      <c r="B18" s="231" t="s">
        <v>328</v>
      </c>
      <c r="C18" s="65" t="s">
        <v>98</v>
      </c>
      <c r="D18" s="243"/>
      <c r="E18" s="244"/>
      <c r="F18" s="244"/>
      <c r="G18" s="244"/>
      <c r="H18" s="244"/>
      <c r="I18" s="244"/>
      <c r="J18" s="244"/>
      <c r="K18" s="245"/>
    </row>
    <row r="19" spans="1:11" s="48" customFormat="1" ht="30" customHeight="1">
      <c r="A19" s="229"/>
      <c r="B19" s="232"/>
      <c r="C19" s="66" t="s">
        <v>91</v>
      </c>
      <c r="D19" s="243"/>
      <c r="E19" s="244"/>
      <c r="F19" s="244"/>
      <c r="G19" s="244"/>
      <c r="H19" s="244"/>
      <c r="I19" s="244"/>
      <c r="J19" s="244"/>
      <c r="K19" s="245"/>
    </row>
    <row r="20" spans="1:11" s="48" customFormat="1" ht="30" customHeight="1">
      <c r="A20" s="229"/>
      <c r="B20" s="233" t="s">
        <v>329</v>
      </c>
      <c r="C20" s="66" t="s">
        <v>98</v>
      </c>
      <c r="D20" s="243"/>
      <c r="E20" s="244"/>
      <c r="F20" s="244"/>
      <c r="G20" s="244"/>
      <c r="H20" s="244"/>
      <c r="I20" s="244"/>
      <c r="J20" s="244"/>
      <c r="K20" s="245"/>
    </row>
    <row r="21" spans="1:11" s="48" customFormat="1" ht="30" customHeight="1" thickBot="1">
      <c r="A21" s="230"/>
      <c r="B21" s="234"/>
      <c r="C21" s="67" t="s">
        <v>91</v>
      </c>
      <c r="D21" s="246"/>
      <c r="E21" s="247"/>
      <c r="F21" s="247"/>
      <c r="G21" s="247"/>
      <c r="H21" s="247"/>
      <c r="I21" s="247"/>
      <c r="J21" s="247"/>
      <c r="K21" s="248"/>
    </row>
  </sheetData>
  <sheetProtection/>
  <mergeCells count="20"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view="pageBreakPreview" zoomScale="90" zoomScaleSheetLayoutView="90" zoomScalePageLayoutView="0" workbookViewId="0" topLeftCell="A4">
      <selection activeCell="D6" sqref="D6"/>
    </sheetView>
  </sheetViews>
  <sheetFormatPr defaultColWidth="9.140625" defaultRowHeight="15"/>
  <cols>
    <col min="2" max="2" width="26.140625" style="0" customWidth="1"/>
    <col min="5" max="5" width="10.7109375" style="0" bestFit="1" customWidth="1"/>
    <col min="7" max="7" width="11.8515625" style="0" bestFit="1" customWidth="1"/>
    <col min="11" max="11" width="13.140625" style="0" customWidth="1"/>
    <col min="12" max="12" width="10.7109375" style="0" bestFit="1" customWidth="1"/>
  </cols>
  <sheetData>
    <row r="1" spans="1:17" ht="53.25" customHeight="1">
      <c r="A1" s="181" t="s">
        <v>112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3" spans="1:17" ht="15">
      <c r="A3" s="223" t="s">
        <v>47</v>
      </c>
      <c r="B3" s="250" t="s">
        <v>48</v>
      </c>
      <c r="C3" s="223" t="s">
        <v>49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41.25" customHeight="1">
      <c r="A4" s="223"/>
      <c r="B4" s="223"/>
      <c r="C4" s="223" t="s">
        <v>50</v>
      </c>
      <c r="D4" s="223"/>
      <c r="E4" s="223"/>
      <c r="F4" s="250" t="s">
        <v>51</v>
      </c>
      <c r="G4" s="223"/>
      <c r="H4" s="223"/>
      <c r="I4" s="250" t="s">
        <v>52</v>
      </c>
      <c r="J4" s="223"/>
      <c r="K4" s="223"/>
      <c r="L4" s="250" t="s">
        <v>53</v>
      </c>
      <c r="M4" s="223"/>
      <c r="N4" s="223"/>
      <c r="O4" s="250" t="s">
        <v>54</v>
      </c>
      <c r="P4" s="223"/>
      <c r="Q4" s="223"/>
    </row>
    <row r="5" spans="1:17" ht="33.75">
      <c r="A5" s="223"/>
      <c r="B5" s="223"/>
      <c r="C5" s="143">
        <v>2020</v>
      </c>
      <c r="D5" s="142">
        <v>2021</v>
      </c>
      <c r="E5" s="27" t="s">
        <v>3</v>
      </c>
      <c r="F5" s="176">
        <v>2020</v>
      </c>
      <c r="G5" s="175">
        <v>2021</v>
      </c>
      <c r="H5" s="27" t="s">
        <v>3</v>
      </c>
      <c r="I5" s="176">
        <v>2020</v>
      </c>
      <c r="J5" s="175">
        <v>2021</v>
      </c>
      <c r="K5" s="27" t="s">
        <v>3</v>
      </c>
      <c r="L5" s="176">
        <v>2020</v>
      </c>
      <c r="M5" s="175">
        <v>2021</v>
      </c>
      <c r="N5" s="27" t="s">
        <v>3</v>
      </c>
      <c r="O5" s="176">
        <v>2020</v>
      </c>
      <c r="P5" s="175">
        <v>2021</v>
      </c>
      <c r="Q5" s="27" t="s">
        <v>3</v>
      </c>
    </row>
    <row r="6" spans="1:21" ht="30">
      <c r="A6" s="28">
        <v>1</v>
      </c>
      <c r="B6" s="29" t="s">
        <v>55</v>
      </c>
      <c r="C6" s="101">
        <f>SUM(C7:C12)</f>
        <v>3225</v>
      </c>
      <c r="D6" s="101">
        <f>SUM(D7:D12)</f>
        <v>878</v>
      </c>
      <c r="E6" s="102">
        <f>D6/C6</f>
        <v>0.2722480620155039</v>
      </c>
      <c r="F6" s="142">
        <f>SUM(F7:F9)</f>
        <v>749</v>
      </c>
      <c r="G6" s="154">
        <f>SUM(G7:G9)</f>
        <v>1791</v>
      </c>
      <c r="H6" s="102">
        <f>G6/F6</f>
        <v>2.391188251001335</v>
      </c>
      <c r="I6" s="101">
        <f>SUM(I7:I9)</f>
        <v>185</v>
      </c>
      <c r="J6" s="101">
        <f>SUM(J7:J9)</f>
        <v>67</v>
      </c>
      <c r="K6" s="102"/>
      <c r="L6" s="101">
        <f>SUM(L7:L9)</f>
        <v>87</v>
      </c>
      <c r="M6" s="101">
        <f>SUM(M7:M9)</f>
        <v>70</v>
      </c>
      <c r="N6" s="102">
        <f>M6/L6</f>
        <v>0.8045977011494253</v>
      </c>
      <c r="O6" s="80"/>
      <c r="P6" s="80"/>
      <c r="Q6" s="102"/>
      <c r="U6">
        <f>D6+G6+J6+M6</f>
        <v>2806</v>
      </c>
    </row>
    <row r="7" spans="1:17" ht="45">
      <c r="A7" s="28" t="s">
        <v>56</v>
      </c>
      <c r="B7" s="29" t="s">
        <v>57</v>
      </c>
      <c r="C7" s="101"/>
      <c r="D7" s="101"/>
      <c r="E7" s="102"/>
      <c r="F7" s="142"/>
      <c r="G7" s="155"/>
      <c r="H7" s="102"/>
      <c r="I7" s="101"/>
      <c r="J7" s="81"/>
      <c r="K7" s="102"/>
      <c r="L7" s="101"/>
      <c r="M7" s="81"/>
      <c r="N7" s="102"/>
      <c r="O7" s="80"/>
      <c r="P7" s="80"/>
      <c r="Q7" s="102"/>
    </row>
    <row r="8" spans="1:17" ht="45">
      <c r="A8" s="28" t="s">
        <v>58</v>
      </c>
      <c r="B8" s="29" t="s">
        <v>59</v>
      </c>
      <c r="C8" s="139">
        <v>412</v>
      </c>
      <c r="D8" s="139">
        <v>491</v>
      </c>
      <c r="E8" s="102">
        <f>D8/C8</f>
        <v>1.191747572815534</v>
      </c>
      <c r="F8" s="175">
        <v>26</v>
      </c>
      <c r="G8" s="155">
        <v>5</v>
      </c>
      <c r="H8" s="102">
        <f>G8/F8</f>
        <v>0.19230769230769232</v>
      </c>
      <c r="I8" s="101">
        <v>185</v>
      </c>
      <c r="J8" s="101">
        <v>67</v>
      </c>
      <c r="K8" s="102">
        <f>J8/I8</f>
        <v>0.3621621621621622</v>
      </c>
      <c r="L8" s="101">
        <v>52</v>
      </c>
      <c r="M8" s="101">
        <v>14</v>
      </c>
      <c r="N8" s="102">
        <f>M8/L8</f>
        <v>0.2692307692307692</v>
      </c>
      <c r="O8" s="80"/>
      <c r="P8" s="80"/>
      <c r="Q8" s="102"/>
    </row>
    <row r="9" spans="1:17" ht="30">
      <c r="A9" s="28" t="s">
        <v>60</v>
      </c>
      <c r="B9" s="29" t="s">
        <v>61</v>
      </c>
      <c r="C9" s="80">
        <v>2813</v>
      </c>
      <c r="D9" s="80">
        <v>387</v>
      </c>
      <c r="E9" s="102">
        <f>D9/C9</f>
        <v>0.1375755421258443</v>
      </c>
      <c r="F9" s="156">
        <v>723</v>
      </c>
      <c r="G9" s="156">
        <v>1786</v>
      </c>
      <c r="H9" s="102">
        <f>G9/F9</f>
        <v>2.4702627939142463</v>
      </c>
      <c r="I9" s="80"/>
      <c r="J9" s="80"/>
      <c r="K9" s="102"/>
      <c r="L9" s="80">
        <v>35</v>
      </c>
      <c r="M9" s="80">
        <v>56</v>
      </c>
      <c r="N9" s="102">
        <f>M9/L9</f>
        <v>1.6</v>
      </c>
      <c r="O9" s="80"/>
      <c r="P9" s="80"/>
      <c r="Q9" s="102"/>
    </row>
    <row r="10" spans="1:17" ht="15">
      <c r="A10" s="28" t="s">
        <v>62</v>
      </c>
      <c r="B10" s="98" t="s">
        <v>76</v>
      </c>
      <c r="C10" s="101"/>
      <c r="D10" s="81"/>
      <c r="E10" s="102"/>
      <c r="F10" s="101"/>
      <c r="G10" s="81"/>
      <c r="H10" s="102"/>
      <c r="I10" s="80"/>
      <c r="J10" s="80"/>
      <c r="K10" s="102"/>
      <c r="L10" s="30"/>
      <c r="M10" s="30"/>
      <c r="N10" s="102"/>
      <c r="O10" s="80"/>
      <c r="P10" s="80"/>
      <c r="Q10" s="102"/>
    </row>
    <row r="11" spans="1:17" ht="45">
      <c r="A11" s="28" t="s">
        <v>63</v>
      </c>
      <c r="B11" s="29" t="s">
        <v>64</v>
      </c>
      <c r="C11" s="101">
        <v>0</v>
      </c>
      <c r="D11" s="81">
        <v>0</v>
      </c>
      <c r="E11" s="102" t="e">
        <f>D11/C11</f>
        <v>#DIV/0!</v>
      </c>
      <c r="F11" s="81"/>
      <c r="G11" s="81"/>
      <c r="H11" s="102"/>
      <c r="I11" s="80"/>
      <c r="J11" s="80"/>
      <c r="K11" s="102"/>
      <c r="L11" s="80"/>
      <c r="M11" s="80"/>
      <c r="N11" s="102"/>
      <c r="O11" s="80"/>
      <c r="P11" s="80"/>
      <c r="Q11" s="102"/>
    </row>
    <row r="12" spans="1:17" ht="45" customHeight="1">
      <c r="A12" s="28" t="s">
        <v>65</v>
      </c>
      <c r="B12" s="29" t="s">
        <v>66</v>
      </c>
      <c r="C12" s="80"/>
      <c r="D12" s="80"/>
      <c r="E12" s="102"/>
      <c r="F12" s="80"/>
      <c r="G12" s="80"/>
      <c r="H12" s="102"/>
      <c r="I12" s="81"/>
      <c r="J12" s="81"/>
      <c r="K12" s="102"/>
      <c r="L12" s="80"/>
      <c r="M12" s="80"/>
      <c r="N12" s="102"/>
      <c r="O12" s="80"/>
      <c r="P12" s="80"/>
      <c r="Q12" s="102"/>
    </row>
    <row r="13" spans="1:17" ht="17.25">
      <c r="A13" s="31">
        <v>2</v>
      </c>
      <c r="B13" s="29" t="s">
        <v>67</v>
      </c>
      <c r="C13" s="101"/>
      <c r="D13" s="81"/>
      <c r="E13" s="102"/>
      <c r="F13" s="101">
        <v>124</v>
      </c>
      <c r="G13" s="81">
        <v>98</v>
      </c>
      <c r="H13" s="102">
        <f>G13/F13</f>
        <v>0.7903225806451613</v>
      </c>
      <c r="I13" s="81">
        <v>0</v>
      </c>
      <c r="J13" s="81">
        <f>SUM(J14:J21)</f>
        <v>0</v>
      </c>
      <c r="K13" s="102" t="e">
        <f>J13/I13</f>
        <v>#DIV/0!</v>
      </c>
      <c r="L13" s="81">
        <v>8</v>
      </c>
      <c r="M13" s="101">
        <v>3</v>
      </c>
      <c r="N13" s="102">
        <f>M13/L13</f>
        <v>0.375</v>
      </c>
      <c r="O13" s="81"/>
      <c r="P13" s="81"/>
      <c r="Q13" s="81"/>
    </row>
    <row r="14" spans="1:17" ht="45">
      <c r="A14" s="28" t="s">
        <v>68</v>
      </c>
      <c r="B14" s="29" t="s">
        <v>57</v>
      </c>
      <c r="C14" s="101"/>
      <c r="D14" s="81"/>
      <c r="E14" s="102"/>
      <c r="F14" s="101"/>
      <c r="G14" s="81"/>
      <c r="H14" s="102"/>
      <c r="I14" s="81"/>
      <c r="J14" s="81"/>
      <c r="K14" s="102"/>
      <c r="L14" s="81"/>
      <c r="M14" s="81"/>
      <c r="N14" s="102"/>
      <c r="O14" s="81"/>
      <c r="P14" s="81"/>
      <c r="Q14" s="81"/>
    </row>
    <row r="15" spans="1:17" ht="31.5" customHeight="1">
      <c r="A15" s="28" t="s">
        <v>69</v>
      </c>
      <c r="B15" s="29" t="s">
        <v>70</v>
      </c>
      <c r="C15" s="101"/>
      <c r="D15" s="81"/>
      <c r="E15" s="102"/>
      <c r="F15" s="83"/>
      <c r="G15" s="83"/>
      <c r="H15" s="102"/>
      <c r="I15" s="81"/>
      <c r="J15" s="81"/>
      <c r="K15" s="102"/>
      <c r="L15" s="83"/>
      <c r="M15" s="83"/>
      <c r="N15" s="102"/>
      <c r="O15" s="81"/>
      <c r="P15" s="81"/>
      <c r="Q15" s="81"/>
    </row>
    <row r="16" spans="1:17" ht="32.25">
      <c r="A16" s="28" t="s">
        <v>71</v>
      </c>
      <c r="B16" s="29" t="s">
        <v>72</v>
      </c>
      <c r="C16" s="101"/>
      <c r="D16" s="81"/>
      <c r="E16" s="102"/>
      <c r="F16" s="101">
        <v>124</v>
      </c>
      <c r="G16" s="81">
        <v>98</v>
      </c>
      <c r="H16" s="102">
        <f>G16/F16</f>
        <v>0.7903225806451613</v>
      </c>
      <c r="I16" s="81"/>
      <c r="J16" s="81"/>
      <c r="K16" s="102"/>
      <c r="L16" s="83"/>
      <c r="M16" s="83"/>
      <c r="N16" s="102"/>
      <c r="O16" s="81"/>
      <c r="P16" s="81"/>
      <c r="Q16" s="81"/>
    </row>
    <row r="17" spans="1:17" ht="45">
      <c r="A17" s="28" t="s">
        <v>73</v>
      </c>
      <c r="B17" s="29" t="s">
        <v>59</v>
      </c>
      <c r="C17" s="101"/>
      <c r="D17" s="81"/>
      <c r="E17" s="102"/>
      <c r="F17" s="101"/>
      <c r="G17" s="81"/>
      <c r="H17" s="102"/>
      <c r="I17" s="101">
        <v>0</v>
      </c>
      <c r="J17" s="81">
        <v>0</v>
      </c>
      <c r="K17" s="102" t="e">
        <f>J17/I17</f>
        <v>#DIV/0!</v>
      </c>
      <c r="L17" s="101">
        <v>8</v>
      </c>
      <c r="M17" s="81">
        <v>3</v>
      </c>
      <c r="N17" s="102">
        <f>M17/L17</f>
        <v>0.375</v>
      </c>
      <c r="O17" s="81"/>
      <c r="P17" s="81"/>
      <c r="Q17" s="82"/>
    </row>
    <row r="18" spans="1:17" ht="30">
      <c r="A18" s="28" t="s">
        <v>74</v>
      </c>
      <c r="B18" s="29" t="s">
        <v>61</v>
      </c>
      <c r="C18" s="101"/>
      <c r="D18" s="81"/>
      <c r="E18" s="102"/>
      <c r="F18" s="101"/>
      <c r="G18" s="81"/>
      <c r="H18" s="102"/>
      <c r="I18" s="101"/>
      <c r="J18" s="81"/>
      <c r="K18" s="102"/>
      <c r="L18" s="101"/>
      <c r="M18" s="81"/>
      <c r="N18" s="102"/>
      <c r="O18" s="81"/>
      <c r="P18" s="81"/>
      <c r="Q18" s="81"/>
    </row>
    <row r="19" spans="1:17" ht="15">
      <c r="A19" s="28" t="s">
        <v>75</v>
      </c>
      <c r="B19" s="29" t="s">
        <v>76</v>
      </c>
      <c r="C19" s="101"/>
      <c r="D19" s="81"/>
      <c r="E19" s="102"/>
      <c r="F19" s="101"/>
      <c r="G19" s="81"/>
      <c r="H19" s="102"/>
      <c r="I19" s="101"/>
      <c r="J19" s="81"/>
      <c r="K19" s="102"/>
      <c r="L19" s="101"/>
      <c r="M19" s="81"/>
      <c r="N19" s="102"/>
      <c r="O19" s="81"/>
      <c r="P19" s="81"/>
      <c r="Q19" s="81"/>
    </row>
    <row r="20" spans="1:17" ht="42.75" customHeight="1">
      <c r="A20" s="28" t="s">
        <v>77</v>
      </c>
      <c r="B20" s="29" t="s">
        <v>78</v>
      </c>
      <c r="C20" s="101"/>
      <c r="D20" s="81"/>
      <c r="E20" s="102"/>
      <c r="F20" s="101"/>
      <c r="G20" s="81"/>
      <c r="H20" s="102"/>
      <c r="I20" s="101"/>
      <c r="J20" s="81"/>
      <c r="K20" s="102"/>
      <c r="L20" s="101"/>
      <c r="M20" s="81"/>
      <c r="N20" s="102"/>
      <c r="O20" s="81"/>
      <c r="P20" s="81"/>
      <c r="Q20" s="81"/>
    </row>
    <row r="21" spans="1:17" ht="15">
      <c r="A21" s="28" t="s">
        <v>79</v>
      </c>
      <c r="B21" s="29" t="s">
        <v>66</v>
      </c>
      <c r="C21" s="101"/>
      <c r="D21" s="81"/>
      <c r="E21" s="102"/>
      <c r="F21" s="101"/>
      <c r="G21" s="81"/>
      <c r="H21" s="102"/>
      <c r="I21" s="101"/>
      <c r="J21" s="81"/>
      <c r="K21" s="102"/>
      <c r="L21" s="101"/>
      <c r="M21" s="81"/>
      <c r="N21" s="102"/>
      <c r="O21" s="81"/>
      <c r="P21" s="81"/>
      <c r="Q21" s="81"/>
    </row>
    <row r="22" spans="1:17" ht="15">
      <c r="A22" s="28" t="s">
        <v>80</v>
      </c>
      <c r="B22" s="29" t="s">
        <v>81</v>
      </c>
      <c r="C22" s="101">
        <f>SUM(C23:C26)</f>
        <v>3225</v>
      </c>
      <c r="D22" s="101">
        <f>SUM(D23:D26)</f>
        <v>878</v>
      </c>
      <c r="E22" s="102">
        <f>D22/C22</f>
        <v>0.2722480620155039</v>
      </c>
      <c r="F22" s="101">
        <f>SUM(F23:F26)</f>
        <v>749</v>
      </c>
      <c r="G22" s="101">
        <f>SUM(G23:G26)</f>
        <v>1791</v>
      </c>
      <c r="H22" s="102">
        <f>G22/F22</f>
        <v>2.391188251001335</v>
      </c>
      <c r="I22" s="101">
        <f>SUM(I23:I25)</f>
        <v>185</v>
      </c>
      <c r="J22" s="101">
        <f>SUM(J23:J25)</f>
        <v>67</v>
      </c>
      <c r="K22" s="102">
        <f>J22/I22</f>
        <v>0.3621621621621622</v>
      </c>
      <c r="L22" s="131">
        <f>SUM(L23:L25)</f>
        <v>87</v>
      </c>
      <c r="M22" s="131">
        <f>SUM(M23:M25)</f>
        <v>70</v>
      </c>
      <c r="N22" s="102">
        <f>M22/L22</f>
        <v>0.8045977011494253</v>
      </c>
      <c r="O22" s="81"/>
      <c r="P22" s="81"/>
      <c r="Q22" s="81"/>
    </row>
    <row r="23" spans="1:17" ht="30">
      <c r="A23" s="28" t="s">
        <v>82</v>
      </c>
      <c r="B23" s="29" t="s">
        <v>83</v>
      </c>
      <c r="C23" s="112">
        <v>412</v>
      </c>
      <c r="D23" s="112">
        <v>491</v>
      </c>
      <c r="E23" s="102">
        <f>D23/C23</f>
        <v>1.191747572815534</v>
      </c>
      <c r="F23" s="101">
        <v>26</v>
      </c>
      <c r="G23" s="101">
        <v>5</v>
      </c>
      <c r="H23" s="102">
        <f>G23/F23</f>
        <v>0.19230769230769232</v>
      </c>
      <c r="I23" s="101">
        <v>185</v>
      </c>
      <c r="J23" s="101">
        <v>67</v>
      </c>
      <c r="K23" s="102">
        <f>J23/I23</f>
        <v>0.3621621621621622</v>
      </c>
      <c r="L23" s="157">
        <v>52</v>
      </c>
      <c r="M23" s="140">
        <v>14</v>
      </c>
      <c r="N23" s="102">
        <f>M23/L23</f>
        <v>0.2692307692307692</v>
      </c>
      <c r="O23" s="81"/>
      <c r="P23" s="81"/>
      <c r="Q23" s="81"/>
    </row>
    <row r="24" spans="1:17" ht="60">
      <c r="A24" s="28" t="s">
        <v>84</v>
      </c>
      <c r="B24" s="29" t="s">
        <v>85</v>
      </c>
      <c r="C24" s="101"/>
      <c r="D24" s="81"/>
      <c r="E24" s="102"/>
      <c r="F24" s="101"/>
      <c r="G24" s="81"/>
      <c r="H24" s="102"/>
      <c r="I24" s="81"/>
      <c r="J24" s="101"/>
      <c r="K24" s="102"/>
      <c r="L24" s="81"/>
      <c r="M24" s="81"/>
      <c r="N24" s="102"/>
      <c r="O24" s="81"/>
      <c r="P24" s="81"/>
      <c r="Q24" s="81"/>
    </row>
    <row r="25" spans="1:17" ht="45">
      <c r="A25" s="28" t="s">
        <v>86</v>
      </c>
      <c r="B25" s="29" t="s">
        <v>87</v>
      </c>
      <c r="C25" s="140">
        <v>2813</v>
      </c>
      <c r="D25" s="80">
        <v>387</v>
      </c>
      <c r="E25" s="102">
        <f>D25/C25</f>
        <v>0.1375755421258443</v>
      </c>
      <c r="F25" s="101">
        <v>723</v>
      </c>
      <c r="G25" s="156">
        <v>1786</v>
      </c>
      <c r="H25" s="102">
        <f>G25/F25</f>
        <v>2.4702627939142463</v>
      </c>
      <c r="I25" s="81"/>
      <c r="J25" s="101"/>
      <c r="K25" s="102"/>
      <c r="L25" s="81">
        <v>35</v>
      </c>
      <c r="M25" s="81">
        <v>56</v>
      </c>
      <c r="N25" s="102"/>
      <c r="O25" s="81"/>
      <c r="P25" s="81"/>
      <c r="Q25" s="81"/>
    </row>
    <row r="26" spans="1:17" ht="15">
      <c r="A26" s="28" t="s">
        <v>88</v>
      </c>
      <c r="B26" s="29" t="s">
        <v>66</v>
      </c>
      <c r="C26" s="101"/>
      <c r="D26" s="81"/>
      <c r="E26" s="102"/>
      <c r="F26" s="81"/>
      <c r="G26" s="81"/>
      <c r="H26" s="102"/>
      <c r="I26" s="81"/>
      <c r="J26" s="101"/>
      <c r="K26" s="102"/>
      <c r="L26" s="81"/>
      <c r="M26" s="81"/>
      <c r="N26" s="102"/>
      <c r="O26" s="81"/>
      <c r="P26" s="81"/>
      <c r="Q26" s="81"/>
    </row>
    <row r="27" ht="15">
      <c r="B27" s="32"/>
    </row>
    <row r="28" ht="15">
      <c r="B28" s="32"/>
    </row>
    <row r="29" ht="15">
      <c r="B29" s="32"/>
    </row>
    <row r="30" ht="15">
      <c r="B30" s="32"/>
    </row>
    <row r="31" ht="15">
      <c r="B31" s="32"/>
    </row>
    <row r="32" ht="15">
      <c r="B32" s="32"/>
    </row>
    <row r="33" ht="15"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</sheetData>
  <sheetProtection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portrait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C1">
      <selection activeCell="Q6" sqref="Q6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49" t="s">
        <v>350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3" spans="1:14" ht="135">
      <c r="A3" s="70" t="s">
        <v>0</v>
      </c>
      <c r="B3" s="70" t="s">
        <v>351</v>
      </c>
      <c r="C3" s="70" t="s">
        <v>352</v>
      </c>
      <c r="D3" s="70" t="s">
        <v>353</v>
      </c>
      <c r="E3" s="70" t="s">
        <v>354</v>
      </c>
      <c r="F3" s="70" t="s">
        <v>355</v>
      </c>
      <c r="G3" s="70" t="s">
        <v>356</v>
      </c>
      <c r="H3" s="70" t="s">
        <v>357</v>
      </c>
      <c r="I3" s="70" t="s">
        <v>358</v>
      </c>
      <c r="J3" s="70" t="s">
        <v>359</v>
      </c>
      <c r="K3" s="70" t="s">
        <v>360</v>
      </c>
      <c r="L3" s="32"/>
      <c r="M3" s="32"/>
      <c r="N3" s="32"/>
    </row>
    <row r="4" spans="1:11" s="76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</row>
    <row r="5" spans="1:11" ht="60">
      <c r="A5" s="68">
        <v>1</v>
      </c>
      <c r="B5" s="68" t="s">
        <v>361</v>
      </c>
      <c r="C5" s="84" t="s">
        <v>362</v>
      </c>
      <c r="D5" s="85" t="s">
        <v>409</v>
      </c>
      <c r="E5" s="91" t="s">
        <v>410</v>
      </c>
      <c r="F5" s="28" t="s">
        <v>371</v>
      </c>
      <c r="G5" s="85" t="s">
        <v>411</v>
      </c>
      <c r="H5" s="84">
        <v>878</v>
      </c>
      <c r="I5" s="84">
        <v>10</v>
      </c>
      <c r="J5" s="84">
        <v>5</v>
      </c>
      <c r="K5" s="84">
        <v>0</v>
      </c>
    </row>
    <row r="6" spans="1:11" ht="15">
      <c r="A6" s="68">
        <v>2</v>
      </c>
      <c r="B6" s="87" t="s">
        <v>363</v>
      </c>
      <c r="C6" s="88"/>
      <c r="D6" s="89"/>
      <c r="E6" s="88"/>
      <c r="F6" s="90"/>
      <c r="G6" s="89"/>
      <c r="H6" s="88"/>
      <c r="I6" s="88"/>
      <c r="J6" s="88"/>
      <c r="K6" s="88"/>
    </row>
    <row r="7" spans="1:11" ht="15">
      <c r="A7" s="68">
        <v>3</v>
      </c>
      <c r="B7" s="87" t="s">
        <v>364</v>
      </c>
      <c r="C7" s="88"/>
      <c r="D7" s="89"/>
      <c r="E7" s="88"/>
      <c r="F7" s="90"/>
      <c r="G7" s="89"/>
      <c r="H7" s="88"/>
      <c r="I7" s="88"/>
      <c r="J7" s="88"/>
      <c r="K7" s="88"/>
    </row>
    <row r="8" spans="1:11" ht="15">
      <c r="A8" s="68">
        <v>4</v>
      </c>
      <c r="B8" s="87" t="s">
        <v>365</v>
      </c>
      <c r="C8" s="88"/>
      <c r="D8" s="89"/>
      <c r="E8" s="88"/>
      <c r="F8" s="90"/>
      <c r="G8" s="89"/>
      <c r="H8" s="88"/>
      <c r="I8" s="88"/>
      <c r="J8" s="88"/>
      <c r="K8" s="88"/>
    </row>
    <row r="9" spans="1:11" ht="15">
      <c r="A9" s="68">
        <v>5</v>
      </c>
      <c r="B9" s="87" t="s">
        <v>366</v>
      </c>
      <c r="C9" s="88"/>
      <c r="D9" s="89"/>
      <c r="E9" s="88"/>
      <c r="F9" s="90"/>
      <c r="G9" s="89"/>
      <c r="H9" s="88"/>
      <c r="I9" s="88"/>
      <c r="J9" s="88"/>
      <c r="K9" s="88"/>
    </row>
    <row r="10" spans="1:11" ht="15">
      <c r="A10" s="68">
        <v>6</v>
      </c>
      <c r="B10" s="87" t="s">
        <v>367</v>
      </c>
      <c r="C10" s="88"/>
      <c r="D10" s="89"/>
      <c r="E10" s="88"/>
      <c r="F10" s="90"/>
      <c r="G10" s="89"/>
      <c r="H10" s="88"/>
      <c r="I10" s="88"/>
      <c r="J10" s="88"/>
      <c r="K10" s="88"/>
    </row>
    <row r="11" spans="1:11" ht="15">
      <c r="A11" s="68">
        <v>7</v>
      </c>
      <c r="B11" s="87" t="s">
        <v>368</v>
      </c>
      <c r="C11" s="88"/>
      <c r="D11" s="89"/>
      <c r="E11" s="88"/>
      <c r="F11" s="90"/>
      <c r="G11" s="89"/>
      <c r="H11" s="88"/>
      <c r="I11" s="88"/>
      <c r="J11" s="88"/>
      <c r="K11" s="88"/>
    </row>
    <row r="12" spans="1:11" ht="15">
      <c r="A12" s="68">
        <v>8</v>
      </c>
      <c r="B12" s="87" t="s">
        <v>369</v>
      </c>
      <c r="C12" s="88"/>
      <c r="D12" s="89"/>
      <c r="E12" s="88"/>
      <c r="F12" s="90"/>
      <c r="G12" s="89"/>
      <c r="H12" s="88"/>
      <c r="I12" s="88"/>
      <c r="J12" s="88"/>
      <c r="K12" s="88"/>
    </row>
    <row r="13" spans="1:11" ht="15">
      <c r="A13" s="68">
        <v>9</v>
      </c>
      <c r="B13" s="87" t="s">
        <v>370</v>
      </c>
      <c r="C13" s="88"/>
      <c r="D13" s="89"/>
      <c r="E13" s="88"/>
      <c r="F13" s="90"/>
      <c r="G13" s="89"/>
      <c r="H13" s="88"/>
      <c r="I13" s="88"/>
      <c r="J13" s="88"/>
      <c r="K13" s="88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="120" zoomScaleSheetLayoutView="120" zoomScalePageLayoutView="0" workbookViewId="0" topLeftCell="A1">
      <selection activeCell="D5" sqref="D5:D6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49" t="s">
        <v>372</v>
      </c>
      <c r="B1" s="249"/>
      <c r="C1" s="249"/>
      <c r="D1" s="249"/>
    </row>
    <row r="2" spans="1:4" ht="15">
      <c r="A2" s="69"/>
      <c r="B2" s="69"/>
      <c r="C2" s="69"/>
      <c r="D2" s="69"/>
    </row>
    <row r="3" spans="1:4" ht="15">
      <c r="A3" s="68" t="s">
        <v>0</v>
      </c>
      <c r="B3" s="68" t="s">
        <v>373</v>
      </c>
      <c r="C3" s="68"/>
      <c r="D3" s="68"/>
    </row>
    <row r="4" spans="1:4" ht="90">
      <c r="A4" s="68">
        <v>1</v>
      </c>
      <c r="B4" s="86" t="s">
        <v>383</v>
      </c>
      <c r="C4" s="70" t="s">
        <v>374</v>
      </c>
      <c r="D4" s="70" t="s">
        <v>408</v>
      </c>
    </row>
    <row r="5" spans="1:4" ht="30">
      <c r="A5" s="68">
        <v>2</v>
      </c>
      <c r="B5" s="77" t="s">
        <v>375</v>
      </c>
      <c r="C5" s="70" t="s">
        <v>376</v>
      </c>
      <c r="D5" s="124">
        <v>1843</v>
      </c>
    </row>
    <row r="6" spans="1:4" ht="30">
      <c r="A6" s="28" t="s">
        <v>68</v>
      </c>
      <c r="B6" s="77" t="s">
        <v>377</v>
      </c>
      <c r="C6" s="70" t="s">
        <v>376</v>
      </c>
      <c r="D6" s="175">
        <v>1843</v>
      </c>
    </row>
    <row r="7" spans="1:4" ht="45">
      <c r="A7" s="28" t="s">
        <v>73</v>
      </c>
      <c r="B7" s="77" t="s">
        <v>378</v>
      </c>
      <c r="C7" s="70" t="s">
        <v>376</v>
      </c>
      <c r="D7" s="68">
        <v>0</v>
      </c>
    </row>
    <row r="8" spans="1:4" ht="45">
      <c r="A8" s="68">
        <v>3</v>
      </c>
      <c r="B8" s="77" t="s">
        <v>379</v>
      </c>
      <c r="C8" s="70" t="s">
        <v>380</v>
      </c>
      <c r="D8" s="68" t="s">
        <v>381</v>
      </c>
    </row>
    <row r="9" spans="1:4" ht="45">
      <c r="A9" s="68">
        <v>4</v>
      </c>
      <c r="B9" s="77" t="s">
        <v>382</v>
      </c>
      <c r="C9" s="70" t="s">
        <v>380</v>
      </c>
      <c r="D9" s="68" t="s">
        <v>381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N31" sqref="N31"/>
    </sheetView>
  </sheetViews>
  <sheetFormatPr defaultColWidth="9.140625" defaultRowHeight="15"/>
  <sheetData>
    <row r="1" ht="15">
      <c r="A1" t="s">
        <v>384</v>
      </c>
    </row>
    <row r="3" ht="15">
      <c r="A3" s="78" t="s">
        <v>385</v>
      </c>
    </row>
    <row r="4" ht="15">
      <c r="A4" s="78" t="s">
        <v>386</v>
      </c>
    </row>
    <row r="5" ht="15">
      <c r="A5" s="78" t="s">
        <v>387</v>
      </c>
    </row>
    <row r="6" ht="15">
      <c r="A6" s="78"/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B3" sqref="B3:C3"/>
    </sheetView>
  </sheetViews>
  <sheetFormatPr defaultColWidth="9.140625" defaultRowHeight="15"/>
  <cols>
    <col min="1" max="1" width="53.421875" style="0" customWidth="1"/>
    <col min="3" max="3" width="9.140625" style="0" customWidth="1"/>
    <col min="4" max="4" width="11.28125" style="0" customWidth="1"/>
    <col min="19" max="19" width="29.8515625" style="0" customWidth="1"/>
  </cols>
  <sheetData>
    <row r="1" spans="1:4" ht="63" customHeight="1">
      <c r="A1" s="180" t="s">
        <v>295</v>
      </c>
      <c r="B1" s="180"/>
      <c r="C1" s="180"/>
      <c r="D1" s="180"/>
    </row>
    <row r="3" spans="1:4" ht="15">
      <c r="A3" s="30"/>
      <c r="B3" s="113">
        <v>2021</v>
      </c>
      <c r="C3" s="113">
        <v>2020</v>
      </c>
      <c r="D3" s="30" t="s">
        <v>343</v>
      </c>
    </row>
    <row r="4" spans="1:4" ht="15">
      <c r="A4" s="30" t="s">
        <v>345</v>
      </c>
      <c r="B4" s="115">
        <f>B5+B6+B7</f>
        <v>75876</v>
      </c>
      <c r="C4" s="115">
        <f>C5+C6+C7</f>
        <v>75465</v>
      </c>
      <c r="D4" s="115">
        <f>B4-C4</f>
        <v>411</v>
      </c>
    </row>
    <row r="5" spans="1:4" ht="15.75" thickBot="1">
      <c r="A5" s="30" t="s">
        <v>346</v>
      </c>
      <c r="B5" s="114">
        <f>6294+64634</f>
        <v>70928</v>
      </c>
      <c r="C5" s="114">
        <v>70646</v>
      </c>
      <c r="D5" s="115">
        <f>B5-C5</f>
        <v>282</v>
      </c>
    </row>
    <row r="6" spans="1:4" ht="15.75" thickBot="1">
      <c r="A6" s="30" t="s">
        <v>347</v>
      </c>
      <c r="B6" s="114">
        <v>3779</v>
      </c>
      <c r="C6" s="114">
        <v>3648</v>
      </c>
      <c r="D6" s="115">
        <f>B6-C6</f>
        <v>131</v>
      </c>
    </row>
    <row r="7" spans="1:4" ht="15">
      <c r="A7" s="30" t="s">
        <v>348</v>
      </c>
      <c r="B7" s="113">
        <v>1169</v>
      </c>
      <c r="C7" s="113">
        <v>1171</v>
      </c>
      <c r="D7" s="115">
        <f>B7-C7</f>
        <v>-2</v>
      </c>
    </row>
    <row r="8" spans="1:4" ht="15">
      <c r="A8" s="30" t="s">
        <v>349</v>
      </c>
      <c r="B8" s="113">
        <f>2998-73</f>
        <v>2925</v>
      </c>
      <c r="C8" s="113">
        <v>2610</v>
      </c>
      <c r="D8" s="115">
        <f>B8-C8</f>
        <v>315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140" zoomScaleSheetLayoutView="140" zoomScalePageLayoutView="0" workbookViewId="0" topLeftCell="A1">
      <selection activeCell="I7" sqref="I7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81" t="s">
        <v>89</v>
      </c>
      <c r="B1" s="181"/>
      <c r="C1" s="181"/>
      <c r="D1" s="181"/>
      <c r="E1" s="181"/>
      <c r="F1" s="181"/>
    </row>
    <row r="2" ht="15.75" thickBot="1"/>
    <row r="3" spans="1:6" ht="15.75" thickBot="1">
      <c r="A3" s="183" t="s">
        <v>0</v>
      </c>
      <c r="B3" s="183" t="s">
        <v>90</v>
      </c>
      <c r="C3" s="183" t="s">
        <v>92</v>
      </c>
      <c r="D3" s="185" t="s">
        <v>2</v>
      </c>
      <c r="E3" s="186"/>
      <c r="F3" s="187"/>
    </row>
    <row r="4" spans="1:6" ht="45.75" thickBot="1">
      <c r="A4" s="184"/>
      <c r="B4" s="184"/>
      <c r="C4" s="184"/>
      <c r="D4" s="16">
        <v>2020</v>
      </c>
      <c r="E4" s="16">
        <v>2021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7" ht="15">
      <c r="A6" s="125">
        <v>1</v>
      </c>
      <c r="B6" s="126" t="s">
        <v>91</v>
      </c>
      <c r="C6" s="127" t="s">
        <v>93</v>
      </c>
      <c r="D6" s="113">
        <f>SUM(D7:D8)</f>
        <v>366.15999999999997</v>
      </c>
      <c r="E6" s="113">
        <f>SUM(E7:E8)</f>
        <v>360.95000000000005</v>
      </c>
      <c r="F6" s="178">
        <f aca="true" t="shared" si="0" ref="F6:F16">E6-D6</f>
        <v>-5.209999999999923</v>
      </c>
      <c r="G6" s="132"/>
    </row>
    <row r="7" spans="1:24" ht="15">
      <c r="A7" s="38" t="s">
        <v>56</v>
      </c>
      <c r="B7" s="30" t="s">
        <v>94</v>
      </c>
      <c r="C7" s="39" t="s">
        <v>93</v>
      </c>
      <c r="D7" s="117">
        <v>192.04</v>
      </c>
      <c r="E7" s="113">
        <v>187.11</v>
      </c>
      <c r="F7" s="177">
        <f t="shared" si="0"/>
        <v>-4.929999999999978</v>
      </c>
      <c r="T7" s="35"/>
      <c r="U7" s="35"/>
      <c r="V7" s="35"/>
      <c r="W7" s="35"/>
      <c r="X7" s="35"/>
    </row>
    <row r="8" spans="1:24" ht="15">
      <c r="A8" s="38" t="s">
        <v>58</v>
      </c>
      <c r="B8" s="30" t="s">
        <v>95</v>
      </c>
      <c r="C8" s="39" t="s">
        <v>93</v>
      </c>
      <c r="D8" s="117">
        <v>174.12</v>
      </c>
      <c r="E8" s="113">
        <v>173.84</v>
      </c>
      <c r="F8" s="177">
        <f t="shared" si="0"/>
        <v>-0.28000000000000114</v>
      </c>
      <c r="T8" s="182"/>
      <c r="U8" s="182"/>
      <c r="V8" s="182"/>
      <c r="W8" s="182"/>
      <c r="X8" s="182"/>
    </row>
    <row r="9" spans="1:24" ht="15">
      <c r="A9" s="38" t="s">
        <v>60</v>
      </c>
      <c r="B9" s="30" t="s">
        <v>547</v>
      </c>
      <c r="C9" s="39" t="s">
        <v>93</v>
      </c>
      <c r="D9" s="117">
        <v>0</v>
      </c>
      <c r="E9" s="113">
        <v>0.4</v>
      </c>
      <c r="F9" s="177">
        <f t="shared" si="0"/>
        <v>0.4</v>
      </c>
      <c r="T9" s="26"/>
      <c r="U9" s="36"/>
      <c r="V9" s="36"/>
      <c r="W9" s="36"/>
      <c r="X9" s="36"/>
    </row>
    <row r="10" spans="1:24" ht="15">
      <c r="A10" s="125" t="s">
        <v>97</v>
      </c>
      <c r="B10" s="126" t="s">
        <v>98</v>
      </c>
      <c r="C10" s="127" t="s">
        <v>93</v>
      </c>
      <c r="D10" s="128">
        <v>624.332</v>
      </c>
      <c r="E10" s="113">
        <f>SUM(E11:E12)</f>
        <v>621.9100000000001</v>
      </c>
      <c r="F10" s="178">
        <f t="shared" si="0"/>
        <v>-2.421999999999912</v>
      </c>
      <c r="T10" s="22"/>
      <c r="U10" s="25"/>
      <c r="V10" s="25"/>
      <c r="W10" s="25"/>
      <c r="X10" s="25"/>
    </row>
    <row r="11" spans="1:24" ht="15">
      <c r="A11" s="38" t="s">
        <v>68</v>
      </c>
      <c r="B11" s="30" t="s">
        <v>99</v>
      </c>
      <c r="C11" s="39" t="s">
        <v>93</v>
      </c>
      <c r="D11" s="117">
        <v>303.42</v>
      </c>
      <c r="E11" s="113">
        <v>303.42</v>
      </c>
      <c r="F11" s="177">
        <f t="shared" si="0"/>
        <v>0</v>
      </c>
      <c r="T11" s="37"/>
      <c r="U11" s="37"/>
      <c r="V11" s="23"/>
      <c r="W11" s="23"/>
      <c r="X11" s="23"/>
    </row>
    <row r="12" spans="1:6" ht="15">
      <c r="A12" s="38" t="s">
        <v>73</v>
      </c>
      <c r="B12" s="30" t="s">
        <v>100</v>
      </c>
      <c r="C12" s="39" t="s">
        <v>93</v>
      </c>
      <c r="D12" s="117">
        <v>320.912</v>
      </c>
      <c r="E12" s="113">
        <v>318.49</v>
      </c>
      <c r="F12" s="177">
        <f t="shared" si="0"/>
        <v>-2.4219999999999686</v>
      </c>
    </row>
    <row r="13" spans="1:6" ht="15">
      <c r="A13" s="125" t="s">
        <v>80</v>
      </c>
      <c r="B13" s="126" t="s">
        <v>105</v>
      </c>
      <c r="C13" s="127" t="s">
        <v>101</v>
      </c>
      <c r="D13" s="129">
        <v>362</v>
      </c>
      <c r="E13" s="113">
        <f>SUM(E14:E16)</f>
        <v>362</v>
      </c>
      <c r="F13" s="178">
        <f t="shared" si="0"/>
        <v>0</v>
      </c>
    </row>
    <row r="14" spans="1:6" ht="15">
      <c r="A14" s="38" t="s">
        <v>82</v>
      </c>
      <c r="B14" s="30" t="s">
        <v>103</v>
      </c>
      <c r="C14" s="39" t="s">
        <v>101</v>
      </c>
      <c r="D14" s="158">
        <v>1</v>
      </c>
      <c r="E14" s="113">
        <v>1</v>
      </c>
      <c r="F14" s="177">
        <f t="shared" si="0"/>
        <v>0</v>
      </c>
    </row>
    <row r="15" spans="1:6" ht="15">
      <c r="A15" s="38" t="s">
        <v>84</v>
      </c>
      <c r="B15" s="30" t="s">
        <v>102</v>
      </c>
      <c r="C15" s="39" t="s">
        <v>101</v>
      </c>
      <c r="D15" s="158"/>
      <c r="E15" s="113"/>
      <c r="F15" s="177"/>
    </row>
    <row r="16" spans="1:6" ht="15">
      <c r="A16" s="38" t="s">
        <v>86</v>
      </c>
      <c r="B16" s="30" t="s">
        <v>104</v>
      </c>
      <c r="C16" s="39" t="s">
        <v>101</v>
      </c>
      <c r="D16" s="158">
        <v>361</v>
      </c>
      <c r="E16" s="113">
        <v>361</v>
      </c>
      <c r="F16" s="177">
        <f t="shared" si="0"/>
        <v>0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150" zoomScaleSheetLayoutView="150" zoomScalePageLayoutView="0" workbookViewId="0" topLeftCell="A7">
      <selection activeCell="I14" sqref="I14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8" max="8" width="9.7109375" style="0" bestFit="1" customWidth="1"/>
    <col min="9" max="9" width="28.00390625" style="0" customWidth="1"/>
  </cols>
  <sheetData>
    <row r="1" spans="1:6" ht="87.75" customHeight="1">
      <c r="A1" s="181" t="s">
        <v>106</v>
      </c>
      <c r="B1" s="181"/>
      <c r="C1" s="181"/>
      <c r="D1" s="181"/>
      <c r="E1" s="181"/>
      <c r="F1" s="181"/>
    </row>
    <row r="2" ht="15.75" thickBot="1"/>
    <row r="3" spans="1:6" ht="30" customHeight="1" thickBot="1">
      <c r="A3" s="183" t="s">
        <v>0</v>
      </c>
      <c r="B3" s="183" t="s">
        <v>90</v>
      </c>
      <c r="C3" s="188" t="s">
        <v>92</v>
      </c>
      <c r="D3" s="185" t="s">
        <v>2</v>
      </c>
      <c r="E3" s="186"/>
      <c r="F3" s="187"/>
    </row>
    <row r="4" spans="1:6" ht="75.75" thickBot="1">
      <c r="A4" s="184"/>
      <c r="B4" s="184"/>
      <c r="C4" s="184"/>
      <c r="D4" s="16">
        <v>2020</v>
      </c>
      <c r="E4" s="16">
        <v>2021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15">
      <c r="A6" s="125">
        <v>1</v>
      </c>
      <c r="B6" s="126" t="s">
        <v>91</v>
      </c>
      <c r="C6" s="127"/>
      <c r="D6" s="129"/>
      <c r="E6" s="129"/>
      <c r="F6" s="129"/>
    </row>
    <row r="7" spans="1:23" ht="15">
      <c r="A7" s="38" t="s">
        <v>56</v>
      </c>
      <c r="B7" s="30" t="s">
        <v>94</v>
      </c>
      <c r="C7" s="39" t="s">
        <v>107</v>
      </c>
      <c r="D7" s="97">
        <v>0.765</v>
      </c>
      <c r="E7" s="97">
        <v>0.61</v>
      </c>
      <c r="F7" s="100">
        <f>E7-D7</f>
        <v>-0.15500000000000003</v>
      </c>
      <c r="H7" s="179"/>
      <c r="S7" s="35"/>
      <c r="T7" s="35"/>
      <c r="U7" s="35"/>
      <c r="V7" s="35"/>
      <c r="W7" s="35"/>
    </row>
    <row r="8" spans="1:23" ht="15">
      <c r="A8" s="38" t="s">
        <v>58</v>
      </c>
      <c r="B8" s="30" t="s">
        <v>95</v>
      </c>
      <c r="C8" s="39" t="s">
        <v>107</v>
      </c>
      <c r="D8" s="97">
        <v>0.765</v>
      </c>
      <c r="E8" s="97">
        <v>0.61</v>
      </c>
      <c r="F8" s="100">
        <f aca="true" t="shared" si="0" ref="F8:F16">E8-D8</f>
        <v>-0.15500000000000003</v>
      </c>
      <c r="S8" s="182"/>
      <c r="T8" s="182"/>
      <c r="U8" s="182"/>
      <c r="V8" s="182"/>
      <c r="W8" s="182"/>
    </row>
    <row r="9" spans="1:23" ht="15">
      <c r="A9" s="38" t="s">
        <v>60</v>
      </c>
      <c r="B9" s="30" t="s">
        <v>96</v>
      </c>
      <c r="C9" s="39" t="s">
        <v>107</v>
      </c>
      <c r="D9" s="97"/>
      <c r="E9" s="97"/>
      <c r="F9" s="100"/>
      <c r="S9" s="26"/>
      <c r="T9" s="36"/>
      <c r="U9" s="36"/>
      <c r="V9" s="36"/>
      <c r="W9" s="36"/>
    </row>
    <row r="10" spans="1:23" ht="15">
      <c r="A10" s="125" t="s">
        <v>97</v>
      </c>
      <c r="B10" s="126" t="s">
        <v>98</v>
      </c>
      <c r="C10" s="127"/>
      <c r="D10" s="129"/>
      <c r="E10" s="129"/>
      <c r="F10" s="130"/>
      <c r="S10" s="22"/>
      <c r="T10" s="25"/>
      <c r="U10" s="25"/>
      <c r="V10" s="25"/>
      <c r="W10" s="25"/>
    </row>
    <row r="11" spans="1:23" ht="15">
      <c r="A11" s="38" t="s">
        <v>68</v>
      </c>
      <c r="B11" s="30" t="s">
        <v>99</v>
      </c>
      <c r="C11" s="39" t="s">
        <v>107</v>
      </c>
      <c r="D11" s="97">
        <v>0.883</v>
      </c>
      <c r="E11" s="97">
        <v>0.883</v>
      </c>
      <c r="F11" s="100">
        <f t="shared" si="0"/>
        <v>0</v>
      </c>
      <c r="S11" s="37"/>
      <c r="T11" s="37"/>
      <c r="U11" s="23"/>
      <c r="V11" s="23"/>
      <c r="W11" s="23"/>
    </row>
    <row r="12" spans="1:6" ht="15">
      <c r="A12" s="38" t="s">
        <v>73</v>
      </c>
      <c r="B12" s="30" t="s">
        <v>100</v>
      </c>
      <c r="C12" s="39" t="s">
        <v>107</v>
      </c>
      <c r="D12" s="97">
        <v>0.883</v>
      </c>
      <c r="E12" s="97">
        <v>0.883</v>
      </c>
      <c r="F12" s="100">
        <f t="shared" si="0"/>
        <v>0</v>
      </c>
    </row>
    <row r="13" spans="1:6" ht="15">
      <c r="A13" s="125" t="s">
        <v>80</v>
      </c>
      <c r="B13" s="126" t="s">
        <v>105</v>
      </c>
      <c r="C13" s="127"/>
      <c r="D13" s="129"/>
      <c r="E13" s="129"/>
      <c r="F13" s="130"/>
    </row>
    <row r="14" spans="1:6" ht="15">
      <c r="A14" s="38" t="s">
        <v>82</v>
      </c>
      <c r="B14" s="30" t="s">
        <v>103</v>
      </c>
      <c r="C14" s="39" t="s">
        <v>107</v>
      </c>
      <c r="D14" s="97">
        <v>0.814</v>
      </c>
      <c r="E14" s="97">
        <v>0.814</v>
      </c>
      <c r="F14" s="100">
        <f t="shared" si="0"/>
        <v>0</v>
      </c>
    </row>
    <row r="15" spans="1:6" ht="15">
      <c r="A15" s="38" t="s">
        <v>84</v>
      </c>
      <c r="B15" s="30" t="s">
        <v>102</v>
      </c>
      <c r="C15" s="39" t="s">
        <v>107</v>
      </c>
      <c r="D15" s="97"/>
      <c r="E15" s="97"/>
      <c r="F15" s="100"/>
    </row>
    <row r="16" spans="1:6" ht="15">
      <c r="A16" s="38" t="s">
        <v>86</v>
      </c>
      <c r="B16" s="30" t="s">
        <v>104</v>
      </c>
      <c r="C16" s="39" t="s">
        <v>107</v>
      </c>
      <c r="D16" s="97">
        <v>0.814</v>
      </c>
      <c r="E16" s="97">
        <v>0.61</v>
      </c>
      <c r="F16" s="100">
        <f t="shared" si="0"/>
        <v>-0.20399999999999996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4">
      <selection activeCell="M11" sqref="M11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64.5" customHeight="1">
      <c r="A1" s="189" t="s">
        <v>111</v>
      </c>
      <c r="B1" s="190"/>
      <c r="C1" s="190"/>
      <c r="D1" s="190"/>
      <c r="E1" s="190"/>
    </row>
    <row r="2" ht="15.75" thickBot="1"/>
    <row r="3" spans="1:5" ht="15.75" customHeight="1" thickBot="1">
      <c r="A3" s="183" t="s">
        <v>0</v>
      </c>
      <c r="B3" s="183" t="s">
        <v>1</v>
      </c>
      <c r="C3" s="185" t="s">
        <v>2</v>
      </c>
      <c r="D3" s="186"/>
      <c r="E3" s="187"/>
    </row>
    <row r="4" spans="1:5" ht="45.75" thickBot="1">
      <c r="A4" s="184"/>
      <c r="B4" s="184"/>
      <c r="C4" s="16">
        <v>2020</v>
      </c>
      <c r="D4" s="2">
        <v>2021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5" ht="15.75" thickBot="1">
      <c r="A9" s="6" t="s">
        <v>13</v>
      </c>
      <c r="B9" s="7" t="s">
        <v>6</v>
      </c>
      <c r="C9" s="137">
        <v>0.1507950437462901</v>
      </c>
      <c r="D9" s="137">
        <v>0.2357</v>
      </c>
      <c r="E9" s="137">
        <f>D9-C9</f>
        <v>0.08490495625370989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137">
        <v>0.11585110284486823</v>
      </c>
      <c r="D14" s="137">
        <v>0.1354</v>
      </c>
      <c r="E14" s="137">
        <f>D14-C14</f>
        <v>0.019548897155131764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261.75" customHeight="1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/>
      <c r="D20" s="138"/>
      <c r="E20" s="138"/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/>
      <c r="D25" s="8"/>
      <c r="E25" s="8"/>
    </row>
    <row r="26" spans="1:5" ht="90.75" customHeight="1" thickBot="1">
      <c r="A26" s="3">
        <v>5</v>
      </c>
      <c r="B26" s="5" t="s">
        <v>8</v>
      </c>
      <c r="C26" s="16">
        <v>0</v>
      </c>
      <c r="D26" s="16"/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/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view="pageBreakPreview" zoomScaleNormal="70" zoomScaleSheetLayoutView="100" zoomScalePageLayoutView="0" workbookViewId="0" topLeftCell="A1">
      <selection activeCell="S6" sqref="S6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1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29" width="0" style="17" hidden="1" customWidth="1"/>
    <col min="30" max="16384" width="9.140625" style="17" customWidth="1"/>
  </cols>
  <sheetData>
    <row r="1" spans="1:20" ht="35.25" customHeight="1">
      <c r="A1" s="191" t="s">
        <v>110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63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7.5" customHeight="1" thickBot="1">
      <c r="A3" s="192" t="s">
        <v>47</v>
      </c>
      <c r="B3" s="192" t="s">
        <v>31</v>
      </c>
      <c r="C3" s="194" t="s">
        <v>42</v>
      </c>
      <c r="D3" s="195"/>
      <c r="E3" s="195"/>
      <c r="F3" s="196"/>
      <c r="G3" s="194" t="s">
        <v>43</v>
      </c>
      <c r="H3" s="195"/>
      <c r="I3" s="195"/>
      <c r="J3" s="196"/>
      <c r="K3" s="194" t="s">
        <v>44</v>
      </c>
      <c r="L3" s="195"/>
      <c r="M3" s="195"/>
      <c r="N3" s="196"/>
      <c r="O3" s="194" t="s">
        <v>45</v>
      </c>
      <c r="P3" s="195"/>
      <c r="Q3" s="195"/>
      <c r="R3" s="196"/>
      <c r="S3" s="192" t="s">
        <v>32</v>
      </c>
      <c r="T3" s="192" t="s">
        <v>33</v>
      </c>
    </row>
    <row r="4" spans="1:28" ht="86.25" customHeight="1" thickBot="1">
      <c r="A4" s="193"/>
      <c r="B4" s="193"/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34</v>
      </c>
      <c r="L4" s="24" t="s">
        <v>35</v>
      </c>
      <c r="M4" s="24" t="s">
        <v>36</v>
      </c>
      <c r="N4" s="20" t="s">
        <v>37</v>
      </c>
      <c r="O4" s="24" t="s">
        <v>34</v>
      </c>
      <c r="P4" s="24" t="s">
        <v>35</v>
      </c>
      <c r="Q4" s="24" t="s">
        <v>36</v>
      </c>
      <c r="R4" s="24" t="s">
        <v>37</v>
      </c>
      <c r="S4" s="193"/>
      <c r="T4" s="193"/>
      <c r="U4" s="17">
        <v>28</v>
      </c>
      <c r="V4" s="17">
        <v>32</v>
      </c>
      <c r="W4" s="17" t="s">
        <v>38</v>
      </c>
      <c r="X4" s="17" t="s">
        <v>39</v>
      </c>
      <c r="Y4" s="17" t="s">
        <v>40</v>
      </c>
      <c r="AB4" s="17" t="s">
        <v>46</v>
      </c>
    </row>
    <row r="5" spans="1:20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33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6" ht="168.75" customHeight="1" thickBot="1">
      <c r="A6" s="19">
        <v>1</v>
      </c>
      <c r="B6" s="79" t="s">
        <v>407</v>
      </c>
      <c r="C6" s="92"/>
      <c r="D6" s="92"/>
      <c r="E6" s="134">
        <v>0.2357</v>
      </c>
      <c r="F6" s="93"/>
      <c r="G6" s="93"/>
      <c r="H6" s="93"/>
      <c r="I6" s="135">
        <v>0.1354</v>
      </c>
      <c r="J6" s="93"/>
      <c r="K6" s="93"/>
      <c r="L6" s="93"/>
      <c r="M6" s="93"/>
      <c r="N6" s="92"/>
      <c r="O6" s="93"/>
      <c r="P6" s="93"/>
      <c r="Q6" s="93"/>
      <c r="R6" s="92"/>
      <c r="S6" s="136">
        <v>0.9</v>
      </c>
      <c r="T6" s="92" t="s">
        <v>41</v>
      </c>
      <c r="U6" s="17">
        <v>480</v>
      </c>
      <c r="V6" s="17">
        <v>16.2</v>
      </c>
      <c r="W6" s="17">
        <v>9951</v>
      </c>
      <c r="X6" s="17">
        <f>(U6*V6)/W6</f>
        <v>0.7814290021103407</v>
      </c>
      <c r="Y6" s="17">
        <f>U6/W6</f>
        <v>0.0482363581549593</v>
      </c>
      <c r="Z6" s="17">
        <v>6</v>
      </c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s="40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0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Normal="115" zoomScaleSheetLayoutView="100" zoomScalePageLayoutView="0" workbookViewId="0" topLeftCell="A1">
      <selection activeCell="G26" sqref="G24:G26"/>
    </sheetView>
  </sheetViews>
  <sheetFormatPr defaultColWidth="9.140625" defaultRowHeight="15"/>
  <cols>
    <col min="1" max="1" width="14.8515625" style="46" customWidth="1"/>
    <col min="2" max="2" width="22.00390625" style="46" bestFit="1" customWidth="1"/>
    <col min="3" max="4" width="10.7109375" style="46" customWidth="1"/>
    <col min="5" max="6" width="10.7109375" style="47" customWidth="1"/>
    <col min="7" max="8" width="10.7109375" style="46" customWidth="1"/>
    <col min="9" max="20" width="10.7109375" style="47" customWidth="1"/>
    <col min="21" max="21" width="20.7109375" style="46" customWidth="1"/>
    <col min="22" max="16384" width="9.140625" style="46" customWidth="1"/>
  </cols>
  <sheetData>
    <row r="1" spans="1:21" ht="90.75" customHeight="1" thickBot="1">
      <c r="A1" s="197" t="s">
        <v>331</v>
      </c>
      <c r="B1" s="197"/>
      <c r="C1" s="197"/>
      <c r="D1" s="197"/>
      <c r="E1" s="197"/>
      <c r="F1" s="197"/>
      <c r="G1" s="197"/>
      <c r="H1" s="197"/>
      <c r="I1" s="197"/>
      <c r="J1" s="197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10" ht="86.25" thickBot="1">
      <c r="A2" s="94" t="s">
        <v>286</v>
      </c>
      <c r="B2" s="95" t="s">
        <v>287</v>
      </c>
      <c r="C2" s="95" t="s">
        <v>412</v>
      </c>
      <c r="D2" s="96" t="s">
        <v>288</v>
      </c>
      <c r="E2" s="95" t="s">
        <v>289</v>
      </c>
      <c r="F2" s="95" t="s">
        <v>290</v>
      </c>
      <c r="G2" s="95" t="s">
        <v>291</v>
      </c>
      <c r="H2" s="96" t="s">
        <v>288</v>
      </c>
      <c r="I2" s="95" t="s">
        <v>292</v>
      </c>
      <c r="J2" s="95" t="s">
        <v>293</v>
      </c>
    </row>
    <row r="3" spans="1:10" ht="42.75">
      <c r="A3" s="103" t="s">
        <v>413</v>
      </c>
      <c r="B3" s="104" t="s">
        <v>414</v>
      </c>
      <c r="C3" s="105">
        <v>10000</v>
      </c>
      <c r="D3" s="106">
        <f>C3*0.85</f>
        <v>8500</v>
      </c>
      <c r="E3" s="107" t="s">
        <v>294</v>
      </c>
      <c r="F3" s="107">
        <v>0</v>
      </c>
      <c r="G3" s="105"/>
      <c r="H3" s="106">
        <f>G3*0.85</f>
        <v>0</v>
      </c>
      <c r="I3" s="107"/>
      <c r="J3" s="107">
        <v>0</v>
      </c>
    </row>
    <row r="4" spans="1:10" ht="14.25">
      <c r="A4" s="108"/>
      <c r="B4" s="109"/>
      <c r="C4" s="105">
        <v>10000</v>
      </c>
      <c r="D4" s="106">
        <f>C4*0.85</f>
        <v>8500</v>
      </c>
      <c r="E4" s="107"/>
      <c r="F4" s="107"/>
      <c r="G4" s="105"/>
      <c r="H4" s="106"/>
      <c r="I4" s="107"/>
      <c r="J4" s="107"/>
    </row>
    <row r="5" spans="1:10" ht="15">
      <c r="A5" s="108"/>
      <c r="B5" s="109" t="s">
        <v>145</v>
      </c>
      <c r="C5" s="110">
        <f>C3+C4</f>
        <v>20000</v>
      </c>
      <c r="D5" s="106">
        <f>SUM(D3:D4)</f>
        <v>17000</v>
      </c>
      <c r="E5" s="107"/>
      <c r="F5" s="111">
        <f>SUM(F3:F4)</f>
        <v>0</v>
      </c>
      <c r="G5" s="110">
        <f>SUM(G3:G4)</f>
        <v>0</v>
      </c>
      <c r="H5" s="106">
        <f>SUM(H3:H4)</f>
        <v>0</v>
      </c>
      <c r="I5" s="107"/>
      <c r="J5" s="111">
        <f>SUM(J3:J4)</f>
        <v>0</v>
      </c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Цепенникова Ирина Александровна</cp:lastModifiedBy>
  <cp:lastPrinted>2016-03-31T12:04:11Z</cp:lastPrinted>
  <dcterms:created xsi:type="dcterms:W3CDTF">2016-03-21T08:26:19Z</dcterms:created>
  <dcterms:modified xsi:type="dcterms:W3CDTF">2022-02-28T09:09:45Z</dcterms:modified>
  <cp:category/>
  <cp:version/>
  <cp:contentType/>
  <cp:contentStatus/>
</cp:coreProperties>
</file>